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5480" windowHeight="7932" activeTab="8"/>
  </bookViews>
  <sheets>
    <sheet name="1.1 melléklet" sheetId="1" r:id="rId1"/>
    <sheet name="1 melléklet" sheetId="2" state="hidden" r:id="rId2"/>
    <sheet name="1  melléklet" sheetId="3" state="hidden" r:id="rId3"/>
    <sheet name="2.1 melléklet" sheetId="4" r:id="rId4"/>
    <sheet name="2 melléklet" sheetId="5" state="hidden" r:id="rId5"/>
    <sheet name="2  melléklet" sheetId="6" state="hidden" r:id="rId6"/>
    <sheet name="3.1 melléklet" sheetId="7" r:id="rId7"/>
    <sheet name="4.1 melléklet" sheetId="8" r:id="rId8"/>
    <sheet name="5.1 melléklet" sheetId="9" r:id="rId9"/>
    <sheet name="6.1 melléklet" sheetId="10" r:id="rId10"/>
    <sheet name="7.1 melléklet" sheetId="11" r:id="rId11"/>
    <sheet name="8.1 melléklet" sheetId="12" r:id="rId12"/>
    <sheet name="9.1 melléklet" sheetId="13" r:id="rId13"/>
    <sheet name="10.1 melléklet" sheetId="14" r:id="rId14"/>
  </sheets>
  <definedNames>
    <definedName name="_xlnm.Print_Area" localSheetId="2">'1  melléklet'!$A$1:$F$123</definedName>
    <definedName name="_xlnm.Print_Area" localSheetId="0">'1.1 melléklet'!$A$1:$S$122</definedName>
    <definedName name="_xlnm.Print_Area" localSheetId="13">'10.1 melléklet'!$A$1:$E$33</definedName>
    <definedName name="_xlnm.Print_Area" localSheetId="3">'2.1 melléklet'!$A$1:$H$96</definedName>
    <definedName name="_xlnm.Print_Area" localSheetId="6">'3.1 melléklet'!$A$1:$H$53</definedName>
    <definedName name="_xlnm.Print_Area" localSheetId="7">'4.1 melléklet'!$A$1:$H$18</definedName>
    <definedName name="_xlnm.Print_Area" localSheetId="8">'5.1 melléklet'!$A$1:$G$9</definedName>
    <definedName name="_xlnm.Print_Area" localSheetId="9">'6.1 melléklet'!$A$1:$E$39</definedName>
    <definedName name="_xlnm.Print_Area" localSheetId="10">'7.1 melléklet'!$A$1:$E$117</definedName>
    <definedName name="_xlnm.Print_Area" localSheetId="11">'8.1 melléklet'!$A$1:$E$116</definedName>
  </definedNames>
  <calcPr fullCalcOnLoad="1"/>
</workbook>
</file>

<file path=xl/sharedStrings.xml><?xml version="1.0" encoding="utf-8"?>
<sst xmlns="http://schemas.openxmlformats.org/spreadsheetml/2006/main" count="2013" uniqueCount="616">
  <si>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</si>
  <si>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</si>
  <si>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</si>
  <si>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</si>
  <si>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ÖSSZESEN:</t>
  </si>
  <si>
    <t>eredeti ei.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</si>
  <si>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</si>
  <si>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</si>
  <si>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</si>
  <si>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</si>
  <si>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</si>
  <si>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</si>
  <si>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</si>
  <si>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</si>
  <si>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</si>
  <si>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</si>
  <si>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</si>
  <si>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</si>
  <si>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</si>
  <si>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</si>
  <si>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</si>
  <si>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</si>
  <si>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</si>
  <si>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</si>
  <si>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</si>
  <si>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</si>
  <si>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</si>
  <si>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</si>
  <si>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</si>
  <si>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</si>
  <si>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</si>
  <si>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</si>
  <si>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</si>
  <si>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</si>
  <si>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</si>
  <si>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</si>
  <si>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</si>
  <si>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</si>
  <si>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</si>
  <si>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</si>
  <si>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</si>
  <si>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</si>
  <si>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</si>
  <si>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</si>
  <si>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</si>
  <si>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</si>
  <si>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</si>
  <si>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</si>
  <si>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</si>
  <si>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</si>
  <si>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</si>
  <si>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</si>
  <si>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</si>
  <si>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</si>
  <si>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</si>
  <si>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</si>
  <si>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</si>
  <si>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</si>
  <si>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</si>
  <si>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</si>
  <si>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</si>
  <si>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</si>
  <si>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</si>
  <si>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</si>
  <si>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</si>
  <si>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</si>
  <si>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</si>
  <si>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</si>
  <si>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</si>
  <si>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</si>
  <si>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</si>
  <si>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</si>
  <si>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</si>
  <si>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</si>
  <si>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</si>
  <si>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</si>
  <si>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</si>
  <si>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</si>
  <si>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</si>
  <si>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</si>
  <si>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</si>
  <si>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</si>
  <si>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</si>
  <si>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</si>
  <si>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</si>
  <si>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</si>
  <si>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</si>
  <si>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</si>
  <si>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</si>
  <si>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</si>
  <si>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</si>
  <si>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</si>
  <si>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</si>
  <si>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</si>
  <si>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</si>
  <si>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</si>
  <si>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</si>
  <si>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</si>
  <si>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</si>
  <si>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</si>
  <si>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</si>
  <si>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</si>
  <si>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</si>
  <si>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</si>
  <si>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</si>
  <si>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</si>
  <si>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</si>
  <si>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</si>
  <si>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</si>
  <si>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</si>
  <si>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</si>
  <si>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</si>
  <si>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</si>
  <si>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</si>
  <si>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</si>
  <si>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</si>
  <si>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</si>
  <si>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</si>
  <si>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</si>
  <si>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</si>
  <si>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</si>
  <si>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</si>
  <si>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</si>
  <si>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</si>
  <si>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</si>
  <si>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</si>
  <si>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</si>
  <si>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</si>
  <si>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</si>
  <si>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</si>
  <si>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</si>
  <si>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</si>
  <si>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</si>
  <si>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</si>
  <si>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</si>
  <si>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</si>
  <si>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</si>
  <si>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</si>
  <si>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</si>
  <si>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</si>
  <si>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</si>
  <si>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</si>
  <si>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</si>
  <si>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</si>
  <si>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</si>
  <si>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</si>
  <si>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</si>
  <si>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</si>
  <si>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</si>
  <si>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</si>
  <si>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</si>
  <si>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</si>
  <si>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</si>
  <si>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</si>
  <si>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</si>
  <si>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</si>
  <si>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</si>
  <si>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</si>
  <si>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</si>
  <si>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</si>
  <si>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</si>
  <si>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</si>
  <si>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</si>
  <si>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</si>
  <si>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</si>
  <si>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</si>
  <si>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</si>
  <si>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</si>
  <si>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</si>
  <si>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</si>
  <si>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</si>
  <si>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</si>
  <si>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</si>
  <si>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</si>
  <si>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</si>
  <si>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</si>
  <si>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</si>
  <si>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</si>
  <si>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</si>
  <si>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</si>
  <si>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</si>
  <si>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</si>
  <si>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</si>
  <si>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</si>
  <si>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</si>
  <si>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</si>
  <si>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</si>
  <si>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</si>
  <si>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</si>
  <si>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</si>
  <si>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</si>
  <si>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</si>
  <si>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</si>
  <si>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</si>
  <si>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</si>
  <si>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</si>
  <si>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</si>
  <si>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</si>
  <si>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</si>
  <si>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</si>
  <si>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</si>
  <si>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</si>
  <si>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</si>
  <si>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</si>
  <si>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</si>
  <si>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</si>
  <si>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</si>
  <si>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</si>
  <si>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</si>
  <si>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</si>
  <si>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</si>
  <si>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</si>
  <si>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</si>
  <si>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</si>
  <si>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</si>
  <si>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</si>
  <si>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</si>
  <si>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</si>
  <si>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</si>
  <si>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</si>
  <si>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</si>
  <si>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</si>
  <si>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</si>
  <si>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</si>
  <si>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</si>
  <si>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</si>
  <si>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</si>
  <si>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</si>
  <si>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</si>
  <si>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</si>
  <si>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</si>
  <si>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</si>
  <si>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</si>
  <si>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</si>
  <si>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</si>
  <si>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</si>
  <si>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</si>
  <si>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</si>
  <si>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</si>
  <si>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</si>
  <si>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</si>
  <si>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</si>
  <si>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</si>
  <si>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</si>
  <si>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</si>
  <si>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</si>
  <si>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</si>
  <si>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</si>
  <si>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</si>
  <si>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</si>
  <si>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</si>
  <si>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</si>
  <si>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</si>
  <si>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</si>
  <si>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</si>
  <si>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</si>
  <si>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</si>
  <si>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</si>
  <si>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</si>
  <si>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</si>
  <si>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</si>
  <si>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</si>
  <si>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</si>
  <si>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</si>
  <si>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</si>
  <si>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</si>
  <si>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</si>
  <si>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</si>
  <si>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</si>
  <si>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</si>
  <si>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</si>
  <si>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</si>
  <si>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</si>
  <si>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</si>
  <si>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</si>
  <si>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</si>
  <si>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</si>
  <si>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</si>
  <si>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</si>
  <si>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</si>
  <si>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</si>
  <si>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</si>
  <si>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</si>
  <si>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</si>
  <si>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</si>
  <si>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</si>
  <si>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</si>
  <si>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</si>
  <si>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</si>
  <si>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</si>
  <si>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</si>
  <si>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</si>
  <si>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</si>
  <si>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</si>
  <si>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</si>
  <si>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</si>
  <si>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</si>
  <si>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</si>
  <si>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</si>
  <si>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</si>
  <si>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</si>
  <si>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</si>
  <si>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</si>
  <si>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</si>
  <si>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</si>
  <si>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</si>
  <si>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</si>
  <si>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</si>
  <si>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</si>
  <si>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</si>
  <si>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</si>
  <si>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</si>
  <si>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</si>
  <si>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</si>
  <si>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</si>
  <si>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</si>
  <si>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</si>
  <si>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</si>
  <si>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</si>
  <si>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</si>
  <si>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</si>
  <si>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</si>
  <si>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</si>
  <si>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</si>
  <si>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</si>
  <si>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</si>
  <si>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</si>
  <si>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</si>
  <si>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</si>
  <si>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</si>
  <si>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</si>
  <si>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</si>
  <si>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</si>
  <si>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</si>
  <si>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</si>
  <si>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</si>
  <si>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</si>
  <si>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</si>
  <si>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</si>
  <si>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</si>
  <si>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</si>
  <si>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</si>
  <si>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</si>
  <si>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</si>
  <si>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</si>
  <si>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</si>
  <si>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</si>
  <si>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</si>
  <si>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</si>
  <si>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</si>
  <si>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</si>
  <si>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</si>
  <si>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</si>
  <si>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</si>
  <si>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</si>
  <si>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</si>
  <si>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</si>
  <si>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</si>
  <si>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</si>
  <si>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</si>
  <si>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</si>
  <si>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</si>
  <si>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</si>
  <si>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</si>
  <si>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</si>
  <si>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</si>
  <si>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</si>
  <si>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</si>
  <si>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</si>
  <si>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</si>
  <si>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</si>
  <si>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</si>
  <si>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</si>
  <si>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</si>
  <si>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</si>
  <si>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</si>
  <si>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</si>
  <si>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</si>
  <si>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</si>
  <si>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</si>
  <si>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</si>
  <si>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</si>
  <si>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</si>
  <si>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</si>
  <si>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</si>
  <si>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</si>
  <si>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</si>
  <si>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</si>
  <si>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</si>
  <si>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</si>
  <si>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</si>
  <si>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</si>
  <si>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</si>
  <si>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</si>
  <si>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</si>
  <si>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</si>
  <si>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</si>
  <si>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</si>
  <si>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</si>
  <si>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</si>
  <si>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</si>
  <si>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</si>
  <si>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</si>
  <si>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</si>
  <si>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</si>
  <si>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</si>
  <si>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</si>
  <si>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</si>
  <si>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</si>
  <si>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</si>
  <si>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</si>
  <si>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</si>
  <si>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</si>
  <si>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</si>
  <si>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</si>
  <si>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</si>
  <si>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</si>
  <si>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</si>
  <si>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</si>
  <si>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</si>
  <si>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</si>
  <si>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</si>
  <si>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</si>
  <si>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</si>
  <si>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</si>
  <si>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</si>
  <si>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</si>
  <si>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</si>
  <si>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</si>
  <si>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</si>
  <si>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</si>
  <si>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</si>
  <si>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</si>
  <si>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</si>
  <si>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</si>
  <si>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</si>
  <si>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</si>
  <si>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</si>
  <si>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</si>
  <si>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</si>
  <si>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</si>
  <si>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</si>
  <si>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</si>
  <si>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</si>
  <si>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</si>
  <si>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</si>
  <si>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</si>
  <si>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</si>
  <si>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</si>
  <si>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</si>
  <si>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</si>
  <si>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épület után fizetett idegenforgalmi adó </t>
  </si>
  <si>
    <t>magánszemélyek kommunális adója</t>
  </si>
  <si>
    <t>telekadó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</si>
  <si>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</si>
  <si>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</si>
  <si>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</si>
  <si>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</si>
  <si>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</si>
  <si>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</si>
  <si>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</si>
  <si>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</si>
  <si>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</si>
  <si>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</si>
  <si>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</si>
  <si>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</si>
  <si>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</si>
  <si>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</si>
  <si>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</si>
  <si>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</si>
  <si>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</si>
  <si>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</si>
  <si>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</si>
  <si>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</si>
  <si>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</si>
  <si>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</si>
  <si>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</si>
  <si>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</si>
  <si>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</si>
  <si>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</si>
  <si>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</si>
  <si>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</si>
  <si>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</si>
  <si>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</si>
  <si>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</si>
  <si>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</si>
  <si>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</si>
  <si>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</si>
  <si>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</si>
  <si>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</si>
  <si>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</si>
  <si>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</si>
  <si>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</si>
  <si>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</si>
  <si>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</si>
  <si>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</si>
  <si>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</si>
  <si>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</si>
  <si>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</si>
  <si>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</si>
  <si>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</si>
  <si>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</si>
  <si>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</si>
  <si>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</si>
  <si>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</si>
  <si>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</si>
  <si>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</si>
  <si>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</si>
  <si>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</si>
  <si>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</si>
  <si>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</si>
  <si>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</si>
  <si>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</si>
  <si>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</si>
  <si>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</si>
  <si>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</si>
  <si>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</si>
  <si>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</si>
  <si>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</si>
  <si>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</si>
  <si>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</si>
  <si>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</si>
  <si>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</si>
  <si>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</si>
  <si>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</si>
  <si>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</si>
  <si>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</si>
  <si>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</si>
  <si>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</si>
  <si>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</si>
  <si>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</si>
  <si>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</si>
  <si>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</si>
  <si>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</si>
  <si>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</si>
  <si>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</si>
  <si>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</si>
  <si>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</si>
  <si>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</si>
  <si>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</si>
  <si>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</si>
  <si>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</si>
  <si>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</si>
  <si>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</si>
  <si>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</si>
  <si>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</si>
  <si>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</si>
  <si>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</si>
  <si>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</si>
  <si>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</si>
  <si>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</si>
  <si>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</si>
  <si>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</si>
  <si>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</si>
  <si>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</si>
  <si>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</si>
  <si>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</si>
  <si>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</si>
  <si>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</si>
  <si>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</si>
  <si>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>ÖNKORMÁNYZATI ELŐIRÁNYZATOK</t>
  </si>
  <si>
    <t>KÖLTSÉGVETÉSI SZERV</t>
  </si>
  <si>
    <t>MINDÖSSZESEN</t>
  </si>
  <si>
    <t>ÖNKORMÁNYZAT ÉS KÖLTSÉGVETÉSI SZERVEI ELŐIRÁNYZATA MINDÖSSZESEN</t>
  </si>
  <si>
    <t>módosított ei.</t>
  </si>
  <si>
    <t>Védőnő</t>
  </si>
  <si>
    <t>Igazgatás</t>
  </si>
  <si>
    <t>Község Önkormányzat 2015. évi költségvetése</t>
  </si>
  <si>
    <t xml:space="preserve"> Község Önkormányzat 2015. évi költségvetése </t>
  </si>
  <si>
    <t xml:space="preserve"> Község Önkormányzat 2015. évi költségvetése</t>
  </si>
  <si>
    <t>Balatonkenese Város Önkormányzat előirányzat</t>
  </si>
  <si>
    <t>Balatonkenese Város Önkormányzat módosított ei.</t>
  </si>
  <si>
    <t>Beruházások és felújítások ( Ft)</t>
  </si>
  <si>
    <t>Balatonkenese Város Önkormányzat mód.ei.</t>
  </si>
  <si>
    <t>Irányító szervi támogatások folyósítása (Ft)</t>
  </si>
  <si>
    <t>Balatonkenesei Polgármesteri Hivatal</t>
  </si>
  <si>
    <t>Balatonkenese Város Városgondnoksága</t>
  </si>
  <si>
    <t>Közművelődési Intézmény és Könyvtár</t>
  </si>
  <si>
    <t>Lakosságnak juttatott támogatások, szociális, rászorultsági jellegű ellátások (Ft)</t>
  </si>
  <si>
    <t>Támogatások, kölcsönök nyújtása és törlesztése (Ft)</t>
  </si>
  <si>
    <t>Támogatások, kölcsönök bevételei (Ft)</t>
  </si>
  <si>
    <t>Költségvetési engedélyezett létszámkeret (álláshely) (fő) Balatonkenese Város Önkormányzat</t>
  </si>
  <si>
    <t>Költségvetési engedélyezett létszámkeret (álláshely) (fő)</t>
  </si>
  <si>
    <t>Munkatörvénykönyves</t>
  </si>
  <si>
    <t>Általános- és céltartalékok ( Ft)</t>
  </si>
  <si>
    <t>Helyi adó és egyéb közhatalmi bevételek (Ft)</t>
  </si>
  <si>
    <t>Bevételek (Ft)</t>
  </si>
  <si>
    <t>Kiadások (Ft)</t>
  </si>
  <si>
    <t>Önkormányzati elszámolás</t>
  </si>
  <si>
    <t>Közvilágítás</t>
  </si>
  <si>
    <t>Város és községgazdálkodás</t>
  </si>
  <si>
    <t>2017. évi eredeti előirányzat</t>
  </si>
  <si>
    <t>Közfoglalkoztatás</t>
  </si>
  <si>
    <t>egyéb vállalkozások részére ( Pannónia Citeraegyüttes, Népdalkör)</t>
  </si>
  <si>
    <t>Egyéb nonprofit váll.  részére</t>
  </si>
  <si>
    <t>2017. évi teljesítés</t>
  </si>
  <si>
    <t>háztartások részére ()</t>
  </si>
  <si>
    <t>egyházi jogi személyek részére ( )</t>
  </si>
  <si>
    <t>Értékesítési és forgalmi adók (iparűzési adó)</t>
  </si>
  <si>
    <t>építményadó (+ 2018-tól reklámadó)</t>
  </si>
  <si>
    <t>2019. évi eredeti előirányzat</t>
  </si>
  <si>
    <t>Balatonkenese Város Önkormányzat 2019. évi költségvetése</t>
  </si>
  <si>
    <t>Balatonkenese Város Önkormányzat 2020. évi költségvetése</t>
  </si>
  <si>
    <t>Orvosi eszközök</t>
  </si>
  <si>
    <t>Óvoda udvar</t>
  </si>
  <si>
    <t>Rendezvénysátor</t>
  </si>
  <si>
    <t>Energetika II</t>
  </si>
  <si>
    <t>Járda felújítás anyagköltsége</t>
  </si>
  <si>
    <t>Büfé vásárlás</t>
  </si>
  <si>
    <t>2020. évi eredeti előirányzat</t>
  </si>
  <si>
    <t>Teljesítés 2014.12.31.</t>
  </si>
  <si>
    <t>Teljesítés 2015.12.31.</t>
  </si>
  <si>
    <t>Teljesítés 2016.12.31.</t>
  </si>
  <si>
    <t>Teljesítés 2017.12.31.</t>
  </si>
  <si>
    <t>Teljesítés 2018.12.31.</t>
  </si>
  <si>
    <t>Teljesítés 2019.12.31.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</si>
</sst>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Calibri"/>
      <family val="2"/>
    </font>
    <font>
      <b/>
      <sz val="11"/>
      <color indexed="10"/>
      <name val="Bookman Old Style"/>
      <family val="1"/>
    </font>
    <font>
      <i/>
      <sz val="14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Bookman Old Style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Bookman Old Style"/>
      <family val="1"/>
    </font>
    <font>
      <sz val="9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Calibri"/>
      <family val="2"/>
    </font>
    <font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1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1" fillId="22" borderId="7" applyNumberFormat="0" applyFont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4" fillId="29" borderId="0" applyNumberFormat="0" applyBorder="0" applyAlignment="0" applyProtection="0"/>
    <xf numFmtId="0" fontId="75" fillId="30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" fillId="0" borderId="0">
      <alignment/>
      <protection/>
    </xf>
    <xf numFmtId="0" fontId="7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0" fontId="81" fillId="30" borderId="1" applyNumberFormat="0" applyAlignment="0" applyProtection="0"/>
    <xf numFmtId="9" fontId="1" fillId="0" borderId="0" applyFont="0" applyFill="0" applyBorder="0" applyAlignment="0" applyProtection="0"/>
  </cellStyleXfs>
  <cellXfs count="188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7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7" fontId="4" fillId="0" borderId="10" xfId="0" applyNumberFormat="1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7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9" fillId="35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7" fontId="11" fillId="0" borderId="10" xfId="0" applyNumberFormat="1" applyFont="1" applyFill="1" applyBorder="1" applyAlignment="1">
      <alignment vertical="center"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9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3" fillId="0" borderId="1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82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26" fillId="0" borderId="0" xfId="0" applyFont="1" applyAlignment="1">
      <alignment/>
    </xf>
    <xf numFmtId="0" fontId="83" fillId="0" borderId="0" xfId="0" applyFont="1" applyAlignment="1">
      <alignment/>
    </xf>
    <xf numFmtId="0" fontId="24" fillId="0" borderId="10" xfId="0" applyFont="1" applyBorder="1" applyAlignment="1">
      <alignment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Border="1" applyAlignment="1">
      <alignment/>
    </xf>
    <xf numFmtId="3" fontId="84" fillId="0" borderId="10" xfId="0" applyNumberFormat="1" applyFont="1" applyBorder="1" applyAlignment="1">
      <alignment/>
    </xf>
    <xf numFmtId="3" fontId="30" fillId="0" borderId="10" xfId="0" applyNumberFormat="1" applyFont="1" applyFill="1" applyBorder="1" applyAlignment="1">
      <alignment horizontal="left" vertical="center" wrapText="1"/>
    </xf>
    <xf numFmtId="3" fontId="32" fillId="0" borderId="10" xfId="0" applyNumberFormat="1" applyFont="1" applyFill="1" applyBorder="1" applyAlignment="1">
      <alignment vertical="center" wrapText="1"/>
    </xf>
    <xf numFmtId="3" fontId="30" fillId="0" borderId="10" xfId="0" applyNumberFormat="1" applyFont="1" applyFill="1" applyBorder="1" applyAlignment="1">
      <alignment vertical="center"/>
    </xf>
    <xf numFmtId="3" fontId="30" fillId="0" borderId="10" xfId="0" applyNumberFormat="1" applyFont="1" applyFill="1" applyBorder="1" applyAlignment="1">
      <alignment vertical="center" wrapText="1"/>
    </xf>
    <xf numFmtId="3" fontId="32" fillId="0" borderId="10" xfId="0" applyNumberFormat="1" applyFont="1" applyFill="1" applyBorder="1" applyAlignment="1">
      <alignment vertical="center"/>
    </xf>
    <xf numFmtId="3" fontId="85" fillId="0" borderId="10" xfId="0" applyNumberFormat="1" applyFont="1" applyBorder="1" applyAlignment="1">
      <alignment/>
    </xf>
    <xf numFmtId="3" fontId="33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78" fillId="0" borderId="10" xfId="0" applyFont="1" applyBorder="1" applyAlignment="1">
      <alignment/>
    </xf>
    <xf numFmtId="3" fontId="78" fillId="0" borderId="10" xfId="0" applyNumberFormat="1" applyFont="1" applyBorder="1" applyAlignment="1">
      <alignment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/>
    </xf>
    <xf numFmtId="0" fontId="0" fillId="0" borderId="0" xfId="0" applyFont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left" vertical="center"/>
    </xf>
    <xf numFmtId="0" fontId="3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left" vertical="center"/>
    </xf>
    <xf numFmtId="3" fontId="35" fillId="0" borderId="10" xfId="0" applyNumberFormat="1" applyFont="1" applyFill="1" applyBorder="1" applyAlignment="1">
      <alignment horizontal="left" vertical="center"/>
    </xf>
    <xf numFmtId="3" fontId="87" fillId="0" borderId="10" xfId="0" applyNumberFormat="1" applyFont="1" applyBorder="1" applyAlignment="1">
      <alignment/>
    </xf>
    <xf numFmtId="3" fontId="34" fillId="0" borderId="10" xfId="0" applyNumberFormat="1" applyFont="1" applyFill="1" applyBorder="1" applyAlignment="1">
      <alignment horizontal="left" vertical="center"/>
    </xf>
    <xf numFmtId="3" fontId="35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3" fontId="0" fillId="0" borderId="10" xfId="0" applyNumberFormat="1" applyBorder="1" applyAlignment="1">
      <alignment horizontal="right"/>
    </xf>
    <xf numFmtId="3" fontId="33" fillId="0" borderId="10" xfId="0" applyNumberFormat="1" applyFont="1" applyBorder="1" applyAlignment="1">
      <alignment horizontal="right"/>
    </xf>
    <xf numFmtId="3" fontId="31" fillId="0" borderId="10" xfId="0" applyNumberFormat="1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2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33" fillId="33" borderId="10" xfId="0" applyNumberFormat="1" applyFont="1" applyFill="1" applyBorder="1" applyAlignment="1">
      <alignment horizontal="right" vertical="center"/>
    </xf>
    <xf numFmtId="0" fontId="82" fillId="0" borderId="10" xfId="0" applyFont="1" applyBorder="1" applyAlignment="1">
      <alignment/>
    </xf>
    <xf numFmtId="3" fontId="35" fillId="0" borderId="10" xfId="0" applyNumberFormat="1" applyFont="1" applyFill="1" applyBorder="1" applyAlignment="1">
      <alignment horizontal="right" vertical="center" wrapText="1"/>
    </xf>
    <xf numFmtId="3" fontId="87" fillId="0" borderId="10" xfId="0" applyNumberFormat="1" applyFont="1" applyBorder="1" applyAlignment="1">
      <alignment horizontal="right"/>
    </xf>
    <xf numFmtId="3" fontId="34" fillId="0" borderId="10" xfId="0" applyNumberFormat="1" applyFont="1" applyFill="1" applyBorder="1" applyAlignment="1">
      <alignment horizontal="right" vertical="center"/>
    </xf>
    <xf numFmtId="3" fontId="31" fillId="0" borderId="10" xfId="0" applyNumberFormat="1" applyFont="1" applyFill="1" applyBorder="1" applyAlignment="1">
      <alignment horizontal="right" vertical="center"/>
    </xf>
    <xf numFmtId="3" fontId="33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 wrapText="1"/>
    </xf>
    <xf numFmtId="3" fontId="88" fillId="0" borderId="10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29" fillId="0" borderId="10" xfId="0" applyNumberFormat="1" applyFont="1" applyFill="1" applyBorder="1" applyAlignment="1">
      <alignment horizontal="right" wrapText="1"/>
    </xf>
    <xf numFmtId="0" fontId="36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left" vertical="center" wrapText="1"/>
    </xf>
    <xf numFmtId="3" fontId="31" fillId="0" borderId="10" xfId="0" applyNumberFormat="1" applyFont="1" applyFill="1" applyBorder="1" applyAlignment="1">
      <alignment/>
    </xf>
    <xf numFmtId="0" fontId="89" fillId="0" borderId="0" xfId="0" applyFont="1" applyAlignment="1">
      <alignment/>
    </xf>
    <xf numFmtId="0" fontId="61" fillId="0" borderId="10" xfId="56" applyFont="1" applyFill="1" applyBorder="1" applyAlignment="1">
      <alignment horizontal="left" vertical="center" wrapText="1"/>
      <protection/>
    </xf>
    <xf numFmtId="0" fontId="62" fillId="0" borderId="10" xfId="56" applyFont="1" applyFill="1" applyBorder="1" applyAlignment="1">
      <alignment horizontal="left" vertical="center" wrapText="1"/>
      <protection/>
    </xf>
    <xf numFmtId="0" fontId="89" fillId="0" borderId="0" xfId="0" applyFont="1" applyAlignment="1">
      <alignment/>
    </xf>
    <xf numFmtId="3" fontId="63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/>
    </xf>
    <xf numFmtId="3" fontId="31" fillId="0" borderId="10" xfId="0" applyNumberFormat="1" applyFont="1" applyBorder="1" applyAlignment="1">
      <alignment horizontal="center" wrapText="1"/>
    </xf>
    <xf numFmtId="3" fontId="84" fillId="0" borderId="10" xfId="0" applyNumberFormat="1" applyFont="1" applyBorder="1" applyAlignment="1">
      <alignment horizontal="right"/>
    </xf>
    <xf numFmtId="3" fontId="30" fillId="0" borderId="10" xfId="0" applyNumberFormat="1" applyFont="1" applyBorder="1" applyAlignment="1">
      <alignment horizontal="right" vertical="center" wrapText="1"/>
    </xf>
    <xf numFmtId="3" fontId="30" fillId="0" borderId="10" xfId="0" applyNumberFormat="1" applyFont="1" applyBorder="1" applyAlignment="1">
      <alignment horizontal="left" vertical="center" wrapText="1"/>
    </xf>
    <xf numFmtId="3" fontId="32" fillId="0" borderId="10" xfId="0" applyNumberFormat="1" applyFont="1" applyBorder="1" applyAlignment="1">
      <alignment vertical="center" wrapText="1"/>
    </xf>
    <xf numFmtId="3" fontId="30" fillId="0" borderId="10" xfId="0" applyNumberFormat="1" applyFont="1" applyBorder="1" applyAlignment="1">
      <alignment horizontal="right" vertical="center"/>
    </xf>
    <xf numFmtId="3" fontId="30" fillId="0" borderId="10" xfId="0" applyNumberFormat="1" applyFont="1" applyBorder="1" applyAlignment="1">
      <alignment horizontal="left" vertical="center"/>
    </xf>
    <xf numFmtId="3" fontId="32" fillId="0" borderId="10" xfId="0" applyNumberFormat="1" applyFont="1" applyBorder="1" applyAlignment="1">
      <alignment vertical="center"/>
    </xf>
    <xf numFmtId="3" fontId="32" fillId="0" borderId="10" xfId="0" applyNumberFormat="1" applyFont="1" applyBorder="1" applyAlignment="1">
      <alignment horizontal="right" vertical="center"/>
    </xf>
    <xf numFmtId="3" fontId="32" fillId="0" borderId="10" xfId="0" applyNumberFormat="1" applyFont="1" applyBorder="1" applyAlignment="1">
      <alignment horizontal="left" vertical="center"/>
    </xf>
    <xf numFmtId="3" fontId="0" fillId="0" borderId="0" xfId="0" applyNumberFormat="1" applyAlignment="1">
      <alignment/>
    </xf>
    <xf numFmtId="3" fontId="32" fillId="0" borderId="10" xfId="0" applyNumberFormat="1" applyFont="1" applyFill="1" applyBorder="1" applyAlignment="1">
      <alignment horizontal="left" vertical="center" wrapText="1"/>
    </xf>
    <xf numFmtId="3" fontId="30" fillId="0" borderId="10" xfId="0" applyNumberFormat="1" applyFont="1" applyFill="1" applyBorder="1" applyAlignment="1">
      <alignment horizontal="left" vertical="center"/>
    </xf>
    <xf numFmtId="3" fontId="32" fillId="0" borderId="10" xfId="0" applyNumberFormat="1" applyFont="1" applyFill="1" applyBorder="1" applyAlignment="1">
      <alignment horizontal="left" vertical="center"/>
    </xf>
    <xf numFmtId="0" fontId="78" fillId="0" borderId="0" xfId="0" applyFont="1" applyAlignment="1">
      <alignment/>
    </xf>
    <xf numFmtId="0" fontId="4" fillId="0" borderId="10" xfId="0" applyFont="1" applyFill="1" applyBorder="1" applyAlignment="1">
      <alignment horizontal="center" wrapText="1"/>
    </xf>
    <xf numFmtId="0" fontId="78" fillId="0" borderId="0" xfId="0" applyFont="1" applyBorder="1" applyAlignment="1">
      <alignment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0"/>
  <sheetViews>
    <sheetView zoomScale="80" zoomScaleNormal="80" workbookViewId="0" topLeftCell="A97">
      <selection activeCell="H65" sqref="H65"/>
    </sheetView>
  </sheetViews>
  <sheetFormatPr defaultColWidth="9.140625" defaultRowHeight="15"/>
  <cols>
    <col min="1" max="1" width="67.28125" style="0" customWidth="1"/>
    <col min="3" max="3" width="10.8515625" style="0" customWidth="1"/>
    <col min="4" max="4" width="11.00390625" style="0" customWidth="1"/>
    <col min="5" max="5" width="13.421875" style="0" customWidth="1"/>
    <col min="6" max="6" width="12.421875" style="0" customWidth="1"/>
    <col min="7" max="7" width="10.7109375" style="0" customWidth="1"/>
    <col min="8" max="8" width="11.28125" style="0" customWidth="1"/>
    <col min="9" max="9" width="11.421875" style="172" customWidth="1"/>
    <col min="10" max="10" width="13.140625" style="0" hidden="1" customWidth="1"/>
    <col min="11" max="11" width="12.8515625" style="0" hidden="1" customWidth="1"/>
    <col min="12" max="12" width="12.140625" style="0" hidden="1" customWidth="1"/>
    <col min="13" max="13" width="11.8515625" style="0" hidden="1" customWidth="1"/>
    <col min="14" max="17" width="11.7109375" style="0" hidden="1" customWidth="1"/>
  </cols>
  <sheetData>
    <row r="1" spans="1:9" ht="21" customHeight="1">
      <c r="A1" s="175" t="s">
        <v>602</v>
      </c>
      <c r="B1" s="175"/>
      <c r="C1" s="175"/>
      <c r="D1" s="175"/>
      <c r="E1" s="175"/>
      <c r="F1" s="175"/>
      <c r="G1" s="175"/>
      <c r="H1" s="175"/>
      <c r="I1" s="175"/>
    </row>
    <row r="2" spans="1:9" ht="18.75" customHeight="1">
      <c r="A2" s="176" t="s">
        <v>587</v>
      </c>
      <c r="B2" s="176"/>
      <c r="C2" s="176"/>
      <c r="D2" s="176"/>
      <c r="E2" s="176"/>
      <c r="F2" s="176"/>
      <c r="G2" s="176"/>
      <c r="H2" s="176"/>
      <c r="I2" s="176"/>
    </row>
    <row r="3" spans="1:8" ht="29.25" customHeight="1">
      <c r="A3" s="3" t="s">
        <v>560</v>
      </c>
      <c r="C3" s="87" t="s">
        <v>565</v>
      </c>
      <c r="D3" s="89" t="s">
        <v>590</v>
      </c>
      <c r="E3" s="87" t="s">
        <v>566</v>
      </c>
      <c r="F3" s="89" t="s">
        <v>589</v>
      </c>
      <c r="G3" s="119" t="s">
        <v>592</v>
      </c>
      <c r="H3" s="89" t="s">
        <v>588</v>
      </c>
    </row>
    <row r="4" spans="1:17" ht="53.25">
      <c r="A4" s="1" t="s">
        <v>11</v>
      </c>
      <c r="B4" s="2" t="s">
        <v>12</v>
      </c>
      <c r="C4" s="86" t="s">
        <v>5</v>
      </c>
      <c r="D4" s="86" t="s">
        <v>5</v>
      </c>
      <c r="E4" s="86" t="s">
        <v>5</v>
      </c>
      <c r="F4" s="86" t="s">
        <v>5</v>
      </c>
      <c r="G4" s="86" t="s">
        <v>5</v>
      </c>
      <c r="H4" s="86" t="s">
        <v>5</v>
      </c>
      <c r="I4" s="173" t="s">
        <v>609</v>
      </c>
      <c r="J4" s="88" t="s">
        <v>591</v>
      </c>
      <c r="K4" s="88" t="s">
        <v>595</v>
      </c>
      <c r="L4" s="158" t="s">
        <v>610</v>
      </c>
      <c r="M4" s="158" t="s">
        <v>611</v>
      </c>
      <c r="N4" s="158" t="s">
        <v>612</v>
      </c>
      <c r="O4" s="158" t="s">
        <v>613</v>
      </c>
      <c r="P4" s="158" t="s">
        <v>614</v>
      </c>
      <c r="Q4" s="158" t="s">
        <v>615</v>
      </c>
    </row>
    <row r="5" spans="1:17" ht="14.25">
      <c r="A5" s="26" t="s">
        <v>13</v>
      </c>
      <c r="B5" s="27" t="s">
        <v>14</v>
      </c>
      <c r="C5" s="92">
        <v>3640000</v>
      </c>
      <c r="D5" s="92"/>
      <c r="E5" s="92">
        <v>2730000</v>
      </c>
      <c r="F5" s="92"/>
      <c r="G5" s="92"/>
      <c r="H5" s="92"/>
      <c r="I5" s="99">
        <f>SUM(C5:H5)</f>
        <v>6370000</v>
      </c>
      <c r="J5" s="120">
        <v>19080996</v>
      </c>
      <c r="K5" s="120">
        <v>25894421</v>
      </c>
      <c r="L5" s="159">
        <v>51738000</v>
      </c>
      <c r="M5" s="159">
        <v>38053000</v>
      </c>
      <c r="N5" s="93">
        <v>42434605</v>
      </c>
      <c r="O5" s="93">
        <v>25894421</v>
      </c>
      <c r="P5" s="93">
        <v>23923380</v>
      </c>
      <c r="Q5" s="93">
        <v>21778274</v>
      </c>
    </row>
    <row r="6" spans="1:17" ht="14.25">
      <c r="A6" s="26" t="s">
        <v>15</v>
      </c>
      <c r="B6" s="28" t="s">
        <v>16</v>
      </c>
      <c r="C6" s="92"/>
      <c r="D6" s="92"/>
      <c r="E6" s="92"/>
      <c r="F6" s="92"/>
      <c r="G6" s="92"/>
      <c r="H6" s="92"/>
      <c r="I6" s="99">
        <f aca="true" t="shared" si="0" ref="I6:I69">SUM(C6:H6)</f>
        <v>0</v>
      </c>
      <c r="J6" s="120"/>
      <c r="K6" s="120"/>
      <c r="L6" s="159">
        <v>40000</v>
      </c>
      <c r="M6" s="159"/>
      <c r="N6" s="93"/>
      <c r="O6" s="93"/>
      <c r="P6" s="93"/>
      <c r="Q6" s="93"/>
    </row>
    <row r="7" spans="1:17" ht="14.25">
      <c r="A7" s="26" t="s">
        <v>17</v>
      </c>
      <c r="B7" s="28" t="s">
        <v>18</v>
      </c>
      <c r="C7" s="92"/>
      <c r="D7" s="92"/>
      <c r="E7" s="92"/>
      <c r="F7" s="92"/>
      <c r="G7" s="92"/>
      <c r="H7" s="92"/>
      <c r="I7" s="99">
        <f t="shared" si="0"/>
        <v>0</v>
      </c>
      <c r="J7" s="120"/>
      <c r="K7" s="120"/>
      <c r="L7" s="159"/>
      <c r="M7" s="159"/>
      <c r="N7" s="93"/>
      <c r="O7" s="93"/>
      <c r="P7" s="93"/>
      <c r="Q7" s="93"/>
    </row>
    <row r="8" spans="1:17" ht="14.25">
      <c r="A8" s="29" t="s">
        <v>19</v>
      </c>
      <c r="B8" s="28" t="s">
        <v>20</v>
      </c>
      <c r="C8" s="92"/>
      <c r="D8" s="92"/>
      <c r="E8" s="92"/>
      <c r="F8" s="92"/>
      <c r="G8" s="92"/>
      <c r="H8" s="92"/>
      <c r="I8" s="99">
        <f t="shared" si="0"/>
        <v>0</v>
      </c>
      <c r="J8" s="120"/>
      <c r="K8" s="120">
        <v>32612</v>
      </c>
      <c r="L8" s="159">
        <v>193000</v>
      </c>
      <c r="M8" s="159">
        <v>41000</v>
      </c>
      <c r="N8" s="93">
        <v>429728</v>
      </c>
      <c r="O8" s="93">
        <v>32612</v>
      </c>
      <c r="P8" s="93"/>
      <c r="Q8" s="93"/>
    </row>
    <row r="9" spans="1:17" ht="14.25">
      <c r="A9" s="29" t="s">
        <v>21</v>
      </c>
      <c r="B9" s="28" t="s">
        <v>22</v>
      </c>
      <c r="C9" s="92"/>
      <c r="D9" s="92"/>
      <c r="E9" s="92"/>
      <c r="F9" s="92"/>
      <c r="G9" s="92"/>
      <c r="H9" s="92"/>
      <c r="I9" s="99">
        <f t="shared" si="0"/>
        <v>0</v>
      </c>
      <c r="J9" s="120"/>
      <c r="K9" s="120"/>
      <c r="L9" s="159"/>
      <c r="M9" s="159"/>
      <c r="N9" s="93"/>
      <c r="O9" s="93"/>
      <c r="P9" s="93"/>
      <c r="Q9" s="93"/>
    </row>
    <row r="10" spans="1:17" ht="14.25">
      <c r="A10" s="29" t="s">
        <v>23</v>
      </c>
      <c r="B10" s="28" t="s">
        <v>24</v>
      </c>
      <c r="C10" s="92"/>
      <c r="D10" s="92"/>
      <c r="E10" s="92"/>
      <c r="F10" s="92"/>
      <c r="G10" s="92"/>
      <c r="H10" s="92"/>
      <c r="I10" s="99">
        <f t="shared" si="0"/>
        <v>0</v>
      </c>
      <c r="J10" s="120"/>
      <c r="K10" s="120">
        <v>481250</v>
      </c>
      <c r="L10" s="159"/>
      <c r="M10" s="159"/>
      <c r="N10" s="93">
        <v>1217600</v>
      </c>
      <c r="O10" s="93">
        <v>481250</v>
      </c>
      <c r="P10" s="93"/>
      <c r="Q10" s="93"/>
    </row>
    <row r="11" spans="1:17" ht="14.25">
      <c r="A11" s="29" t="s">
        <v>25</v>
      </c>
      <c r="B11" s="28" t="s">
        <v>26</v>
      </c>
      <c r="C11" s="92">
        <v>149010</v>
      </c>
      <c r="D11" s="92"/>
      <c r="E11" s="92">
        <v>298020</v>
      </c>
      <c r="F11" s="92"/>
      <c r="G11" s="92"/>
      <c r="H11" s="92"/>
      <c r="I11" s="99">
        <f t="shared" si="0"/>
        <v>447030</v>
      </c>
      <c r="J11" s="120">
        <v>892200</v>
      </c>
      <c r="K11" s="120">
        <v>935023</v>
      </c>
      <c r="L11" s="159">
        <v>2435000</v>
      </c>
      <c r="M11" s="159">
        <v>2191000</v>
      </c>
      <c r="N11" s="93">
        <v>1894198</v>
      </c>
      <c r="O11" s="93">
        <v>935023</v>
      </c>
      <c r="P11" s="93">
        <v>851129</v>
      </c>
      <c r="Q11" s="93">
        <v>665654</v>
      </c>
    </row>
    <row r="12" spans="1:17" ht="14.25">
      <c r="A12" s="29" t="s">
        <v>27</v>
      </c>
      <c r="B12" s="28" t="s">
        <v>28</v>
      </c>
      <c r="C12" s="92"/>
      <c r="D12" s="92"/>
      <c r="E12" s="92"/>
      <c r="F12" s="92"/>
      <c r="G12" s="92"/>
      <c r="H12" s="92"/>
      <c r="I12" s="99">
        <f t="shared" si="0"/>
        <v>0</v>
      </c>
      <c r="J12" s="120"/>
      <c r="K12" s="120"/>
      <c r="L12" s="159"/>
      <c r="M12" s="159"/>
      <c r="N12" s="93"/>
      <c r="O12" s="93"/>
      <c r="P12" s="93"/>
      <c r="Q12" s="93"/>
    </row>
    <row r="13" spans="1:17" ht="14.25">
      <c r="A13" s="4" t="s">
        <v>29</v>
      </c>
      <c r="B13" s="28" t="s">
        <v>30</v>
      </c>
      <c r="C13" s="92">
        <v>50000</v>
      </c>
      <c r="D13" s="92"/>
      <c r="E13" s="92">
        <v>100000</v>
      </c>
      <c r="F13" s="92"/>
      <c r="G13" s="92"/>
      <c r="H13" s="92"/>
      <c r="I13" s="99">
        <f t="shared" si="0"/>
        <v>150000</v>
      </c>
      <c r="J13" s="120">
        <v>150000</v>
      </c>
      <c r="K13" s="120">
        <v>539410</v>
      </c>
      <c r="L13" s="159">
        <v>373000</v>
      </c>
      <c r="M13" s="159">
        <v>477000</v>
      </c>
      <c r="N13" s="93">
        <v>859395</v>
      </c>
      <c r="O13" s="93">
        <v>539410</v>
      </c>
      <c r="P13" s="93">
        <v>316990</v>
      </c>
      <c r="Q13" s="93">
        <v>158325</v>
      </c>
    </row>
    <row r="14" spans="1:17" ht="14.25">
      <c r="A14" s="4" t="s">
        <v>31</v>
      </c>
      <c r="B14" s="28" t="s">
        <v>32</v>
      </c>
      <c r="C14" s="92"/>
      <c r="D14" s="92"/>
      <c r="E14" s="92"/>
      <c r="F14" s="92"/>
      <c r="G14" s="92"/>
      <c r="H14" s="92"/>
      <c r="I14" s="99">
        <f t="shared" si="0"/>
        <v>0</v>
      </c>
      <c r="J14" s="120"/>
      <c r="K14" s="120">
        <v>22680</v>
      </c>
      <c r="L14" s="159">
        <v>206000</v>
      </c>
      <c r="M14" s="159"/>
      <c r="N14" s="93"/>
      <c r="O14" s="93">
        <v>22680</v>
      </c>
      <c r="P14" s="93"/>
      <c r="Q14" s="93"/>
    </row>
    <row r="15" spans="1:17" ht="14.25">
      <c r="A15" s="4" t="s">
        <v>33</v>
      </c>
      <c r="B15" s="28" t="s">
        <v>34</v>
      </c>
      <c r="C15" s="92"/>
      <c r="D15" s="92"/>
      <c r="E15" s="92"/>
      <c r="F15" s="92"/>
      <c r="G15" s="92"/>
      <c r="H15" s="92"/>
      <c r="I15" s="99">
        <f t="shared" si="0"/>
        <v>0</v>
      </c>
      <c r="J15" s="120"/>
      <c r="K15" s="120"/>
      <c r="L15" s="159"/>
      <c r="M15" s="159"/>
      <c r="N15" s="93"/>
      <c r="O15" s="93"/>
      <c r="P15" s="93"/>
      <c r="Q15" s="93"/>
    </row>
    <row r="16" spans="1:17" ht="14.25">
      <c r="A16" s="4" t="s">
        <v>35</v>
      </c>
      <c r="B16" s="28" t="s">
        <v>36</v>
      </c>
      <c r="C16" s="92"/>
      <c r="D16" s="92"/>
      <c r="E16" s="92"/>
      <c r="F16" s="92"/>
      <c r="G16" s="92"/>
      <c r="H16" s="92"/>
      <c r="I16" s="99">
        <f t="shared" si="0"/>
        <v>0</v>
      </c>
      <c r="J16" s="120"/>
      <c r="K16" s="120"/>
      <c r="L16" s="159"/>
      <c r="M16" s="159"/>
      <c r="N16" s="93"/>
      <c r="O16" s="93"/>
      <c r="P16" s="93"/>
      <c r="Q16" s="93"/>
    </row>
    <row r="17" spans="1:17" ht="14.25">
      <c r="A17" s="4" t="s">
        <v>359</v>
      </c>
      <c r="B17" s="28" t="s">
        <v>37</v>
      </c>
      <c r="C17" s="92"/>
      <c r="D17" s="92"/>
      <c r="E17" s="92"/>
      <c r="F17" s="92"/>
      <c r="G17" s="92"/>
      <c r="H17" s="92"/>
      <c r="I17" s="99">
        <f t="shared" si="0"/>
        <v>0</v>
      </c>
      <c r="J17" s="120"/>
      <c r="K17" s="120"/>
      <c r="L17" s="159">
        <v>592000</v>
      </c>
      <c r="M17" s="159">
        <v>500000</v>
      </c>
      <c r="N17" s="93">
        <v>344578</v>
      </c>
      <c r="O17" s="93">
        <v>1747852</v>
      </c>
      <c r="P17" s="93"/>
      <c r="Q17" s="93"/>
    </row>
    <row r="18" spans="1:17" ht="14.25">
      <c r="A18" s="30" t="s">
        <v>302</v>
      </c>
      <c r="B18" s="31" t="s">
        <v>38</v>
      </c>
      <c r="C18" s="100">
        <f aca="true" t="shared" si="1" ref="C18:Q18">SUM(C5:C17)</f>
        <v>3839010</v>
      </c>
      <c r="D18" s="100">
        <f t="shared" si="1"/>
        <v>0</v>
      </c>
      <c r="E18" s="100">
        <f t="shared" si="1"/>
        <v>3128020</v>
      </c>
      <c r="F18" s="100">
        <f t="shared" si="1"/>
        <v>0</v>
      </c>
      <c r="G18" s="100">
        <f t="shared" si="1"/>
        <v>0</v>
      </c>
      <c r="H18" s="100">
        <f t="shared" si="1"/>
        <v>0</v>
      </c>
      <c r="I18" s="99">
        <f t="shared" si="0"/>
        <v>6967030</v>
      </c>
      <c r="J18" s="121">
        <f t="shared" si="1"/>
        <v>20123196</v>
      </c>
      <c r="K18" s="121">
        <f t="shared" si="1"/>
        <v>27905396</v>
      </c>
      <c r="L18" s="100">
        <f t="shared" si="1"/>
        <v>55577000</v>
      </c>
      <c r="M18" s="100">
        <f t="shared" si="1"/>
        <v>41262000</v>
      </c>
      <c r="N18" s="100">
        <f t="shared" si="1"/>
        <v>47180104</v>
      </c>
      <c r="O18" s="100">
        <f t="shared" si="1"/>
        <v>29653248</v>
      </c>
      <c r="P18" s="100">
        <f t="shared" si="1"/>
        <v>25091499</v>
      </c>
      <c r="Q18" s="100">
        <f t="shared" si="1"/>
        <v>22602253</v>
      </c>
    </row>
    <row r="19" spans="1:17" ht="14.25">
      <c r="A19" s="4" t="s">
        <v>39</v>
      </c>
      <c r="B19" s="28" t="s">
        <v>40</v>
      </c>
      <c r="C19" s="92"/>
      <c r="D19" s="92"/>
      <c r="E19" s="92">
        <v>16173000</v>
      </c>
      <c r="F19" s="92"/>
      <c r="G19" s="92"/>
      <c r="H19" s="92"/>
      <c r="I19" s="99">
        <f t="shared" si="0"/>
        <v>16173000</v>
      </c>
      <c r="J19" s="120">
        <v>14732000</v>
      </c>
      <c r="K19" s="120">
        <v>16039786</v>
      </c>
      <c r="L19" s="159">
        <v>19190000</v>
      </c>
      <c r="M19" s="159">
        <v>14732000</v>
      </c>
      <c r="N19" s="93">
        <v>14478363</v>
      </c>
      <c r="O19" s="93">
        <v>16039786</v>
      </c>
      <c r="P19" s="93">
        <v>16137328</v>
      </c>
      <c r="Q19" s="93">
        <v>20321487</v>
      </c>
    </row>
    <row r="20" spans="1:17" ht="26.25">
      <c r="A20" s="4" t="s">
        <v>41</v>
      </c>
      <c r="B20" s="28" t="s">
        <v>42</v>
      </c>
      <c r="C20" s="92"/>
      <c r="D20" s="92"/>
      <c r="E20" s="92">
        <v>6000000</v>
      </c>
      <c r="F20" s="92"/>
      <c r="G20" s="92"/>
      <c r="H20" s="92"/>
      <c r="I20" s="99">
        <f t="shared" si="0"/>
        <v>6000000</v>
      </c>
      <c r="J20" s="120">
        <v>6180000</v>
      </c>
      <c r="K20" s="120">
        <v>7613024</v>
      </c>
      <c r="L20" s="159">
        <v>2644000</v>
      </c>
      <c r="M20" s="159">
        <v>6140000</v>
      </c>
      <c r="N20" s="93">
        <v>5708593</v>
      </c>
      <c r="O20" s="93">
        <v>7679524</v>
      </c>
      <c r="P20" s="93">
        <v>10893596</v>
      </c>
      <c r="Q20" s="93">
        <v>10158571</v>
      </c>
    </row>
    <row r="21" spans="1:17" ht="14.25">
      <c r="A21" s="5" t="s">
        <v>43</v>
      </c>
      <c r="B21" s="28" t="s">
        <v>44</v>
      </c>
      <c r="C21" s="92"/>
      <c r="D21" s="92"/>
      <c r="E21" s="92"/>
      <c r="F21" s="92"/>
      <c r="G21" s="92"/>
      <c r="H21" s="92"/>
      <c r="I21" s="99">
        <f t="shared" si="0"/>
        <v>0</v>
      </c>
      <c r="J21" s="120">
        <v>700000</v>
      </c>
      <c r="K21" s="120">
        <v>1047472</v>
      </c>
      <c r="L21" s="159">
        <v>468000</v>
      </c>
      <c r="M21" s="159">
        <v>837000</v>
      </c>
      <c r="N21" s="93">
        <v>2385302</v>
      </c>
      <c r="O21" s="93">
        <v>1047472</v>
      </c>
      <c r="P21" s="93">
        <v>600090</v>
      </c>
      <c r="Q21" s="93">
        <v>338616</v>
      </c>
    </row>
    <row r="22" spans="1:17" ht="14.25">
      <c r="A22" s="6" t="s">
        <v>303</v>
      </c>
      <c r="B22" s="31" t="s">
        <v>45</v>
      </c>
      <c r="C22" s="100">
        <f aca="true" t="shared" si="2" ref="C22:Q22">SUM(C19:C21)</f>
        <v>0</v>
      </c>
      <c r="D22" s="100">
        <f t="shared" si="2"/>
        <v>0</v>
      </c>
      <c r="E22" s="100">
        <f t="shared" si="2"/>
        <v>22173000</v>
      </c>
      <c r="F22" s="100">
        <f t="shared" si="2"/>
        <v>0</v>
      </c>
      <c r="G22" s="100">
        <f t="shared" si="2"/>
        <v>0</v>
      </c>
      <c r="H22" s="100">
        <f t="shared" si="2"/>
        <v>0</v>
      </c>
      <c r="I22" s="99">
        <f t="shared" si="0"/>
        <v>22173000</v>
      </c>
      <c r="J22" s="121">
        <f t="shared" si="2"/>
        <v>21612000</v>
      </c>
      <c r="K22" s="121">
        <f t="shared" si="2"/>
        <v>24700282</v>
      </c>
      <c r="L22" s="100">
        <f t="shared" si="2"/>
        <v>22302000</v>
      </c>
      <c r="M22" s="100">
        <f t="shared" si="2"/>
        <v>21709000</v>
      </c>
      <c r="N22" s="100">
        <f t="shared" si="2"/>
        <v>22572258</v>
      </c>
      <c r="O22" s="100">
        <f t="shared" si="2"/>
        <v>24766782</v>
      </c>
      <c r="P22" s="100">
        <f t="shared" si="2"/>
        <v>27631014</v>
      </c>
      <c r="Q22" s="100">
        <f t="shared" si="2"/>
        <v>30818674</v>
      </c>
    </row>
    <row r="23" spans="1:17" ht="14.25">
      <c r="A23" s="48" t="s">
        <v>389</v>
      </c>
      <c r="B23" s="49" t="s">
        <v>46</v>
      </c>
      <c r="C23" s="100">
        <f aca="true" t="shared" si="3" ref="C23:Q23">C18+C22</f>
        <v>3839010</v>
      </c>
      <c r="D23" s="100">
        <f t="shared" si="3"/>
        <v>0</v>
      </c>
      <c r="E23" s="100">
        <f t="shared" si="3"/>
        <v>25301020</v>
      </c>
      <c r="F23" s="100">
        <f t="shared" si="3"/>
        <v>0</v>
      </c>
      <c r="G23" s="100">
        <f t="shared" si="3"/>
        <v>0</v>
      </c>
      <c r="H23" s="100">
        <f t="shared" si="3"/>
        <v>0</v>
      </c>
      <c r="I23" s="99">
        <f t="shared" si="0"/>
        <v>29140030</v>
      </c>
      <c r="J23" s="121">
        <f t="shared" si="3"/>
        <v>41735196</v>
      </c>
      <c r="K23" s="121">
        <f t="shared" si="3"/>
        <v>52605678</v>
      </c>
      <c r="L23" s="100">
        <f t="shared" si="3"/>
        <v>77879000</v>
      </c>
      <c r="M23" s="100">
        <f t="shared" si="3"/>
        <v>62971000</v>
      </c>
      <c r="N23" s="100">
        <f t="shared" si="3"/>
        <v>69752362</v>
      </c>
      <c r="O23" s="100">
        <f t="shared" si="3"/>
        <v>54420030</v>
      </c>
      <c r="P23" s="100">
        <f t="shared" si="3"/>
        <v>52722513</v>
      </c>
      <c r="Q23" s="100">
        <f t="shared" si="3"/>
        <v>53420927</v>
      </c>
    </row>
    <row r="24" spans="1:17" ht="27" customHeight="1">
      <c r="A24" s="37" t="s">
        <v>360</v>
      </c>
      <c r="B24" s="49" t="s">
        <v>47</v>
      </c>
      <c r="C24" s="100">
        <f>(C5+C13)*0.175+51000</f>
        <v>696750</v>
      </c>
      <c r="D24" s="100"/>
      <c r="E24" s="100">
        <f>E23*0.175</f>
        <v>4427678.5</v>
      </c>
      <c r="F24" s="100"/>
      <c r="G24" s="100"/>
      <c r="H24" s="100"/>
      <c r="I24" s="99">
        <f t="shared" si="0"/>
        <v>5124428.5</v>
      </c>
      <c r="J24" s="120">
        <v>8802019</v>
      </c>
      <c r="K24" s="120">
        <v>10426039</v>
      </c>
      <c r="L24" s="159">
        <v>16926000</v>
      </c>
      <c r="M24" s="159">
        <v>15011000</v>
      </c>
      <c r="N24" s="93">
        <v>16306505</v>
      </c>
      <c r="O24" s="93">
        <v>10426039</v>
      </c>
      <c r="P24" s="93">
        <v>8782966</v>
      </c>
      <c r="Q24" s="93">
        <v>8684428</v>
      </c>
    </row>
    <row r="25" spans="1:17" s="106" customFormat="1" ht="14.25">
      <c r="A25" s="4" t="s">
        <v>48</v>
      </c>
      <c r="B25" s="28" t="s">
        <v>49</v>
      </c>
      <c r="C25" s="92"/>
      <c r="D25" s="92">
        <v>50000</v>
      </c>
      <c r="E25" s="92">
        <v>150000</v>
      </c>
      <c r="F25" s="92"/>
      <c r="G25" s="92"/>
      <c r="H25" s="92"/>
      <c r="I25" s="99">
        <f t="shared" si="0"/>
        <v>200000</v>
      </c>
      <c r="J25" s="157">
        <v>70000</v>
      </c>
      <c r="K25" s="157">
        <v>251750</v>
      </c>
      <c r="L25" s="159">
        <v>1730000</v>
      </c>
      <c r="M25" s="159">
        <v>401000</v>
      </c>
      <c r="N25" s="93">
        <v>260941</v>
      </c>
      <c r="O25" s="93">
        <v>251750</v>
      </c>
      <c r="P25" s="93">
        <v>465464</v>
      </c>
      <c r="Q25" s="93">
        <v>322015</v>
      </c>
    </row>
    <row r="26" spans="1:17" ht="14.25">
      <c r="A26" s="4" t="s">
        <v>50</v>
      </c>
      <c r="B26" s="28" t="s">
        <v>51</v>
      </c>
      <c r="C26" s="92">
        <v>120000</v>
      </c>
      <c r="D26" s="92">
        <v>2200000</v>
      </c>
      <c r="E26" s="92">
        <v>678000</v>
      </c>
      <c r="F26" s="92"/>
      <c r="G26" s="92"/>
      <c r="H26" s="92"/>
      <c r="I26" s="99">
        <f t="shared" si="0"/>
        <v>2998000</v>
      </c>
      <c r="J26" s="120">
        <v>2550000</v>
      </c>
      <c r="K26" s="120">
        <v>4815677</v>
      </c>
      <c r="L26" s="159">
        <v>23078000</v>
      </c>
      <c r="M26" s="159">
        <v>25268000</v>
      </c>
      <c r="N26" s="93">
        <v>25437300</v>
      </c>
      <c r="O26" s="93">
        <v>4815677</v>
      </c>
      <c r="P26" s="93">
        <v>4568631</v>
      </c>
      <c r="Q26" s="93">
        <v>6147848</v>
      </c>
    </row>
    <row r="27" spans="1:17" ht="14.25">
      <c r="A27" s="4" t="s">
        <v>52</v>
      </c>
      <c r="B27" s="28" t="s">
        <v>53</v>
      </c>
      <c r="C27" s="92"/>
      <c r="D27" s="92"/>
      <c r="E27" s="92"/>
      <c r="F27" s="92"/>
      <c r="G27" s="92"/>
      <c r="H27" s="92"/>
      <c r="I27" s="99">
        <f t="shared" si="0"/>
        <v>0</v>
      </c>
      <c r="J27" s="120"/>
      <c r="K27" s="120"/>
      <c r="L27" s="159"/>
      <c r="M27" s="159"/>
      <c r="N27" s="93"/>
      <c r="O27" s="93"/>
      <c r="P27" s="93"/>
      <c r="Q27" s="93"/>
    </row>
    <row r="28" spans="1:17" ht="14.25">
      <c r="A28" s="6" t="s">
        <v>304</v>
      </c>
      <c r="B28" s="31" t="s">
        <v>54</v>
      </c>
      <c r="C28" s="100">
        <f aca="true" t="shared" si="4" ref="C28:H28">SUM(C25:C27)</f>
        <v>120000</v>
      </c>
      <c r="D28" s="100">
        <f t="shared" si="4"/>
        <v>2250000</v>
      </c>
      <c r="E28" s="100">
        <f t="shared" si="4"/>
        <v>828000</v>
      </c>
      <c r="F28" s="100">
        <f t="shared" si="4"/>
        <v>0</v>
      </c>
      <c r="G28" s="100">
        <f t="shared" si="4"/>
        <v>0</v>
      </c>
      <c r="H28" s="100">
        <f t="shared" si="4"/>
        <v>0</v>
      </c>
      <c r="I28" s="99">
        <f t="shared" si="0"/>
        <v>3198000</v>
      </c>
      <c r="J28" s="121">
        <f>SUM(J25,J26)</f>
        <v>2620000</v>
      </c>
      <c r="K28" s="121">
        <f>SUM(K25,K26)</f>
        <v>5067427</v>
      </c>
      <c r="L28" s="100">
        <f aca="true" t="shared" si="5" ref="L28:Q28">SUM(L25:L27)</f>
        <v>24808000</v>
      </c>
      <c r="M28" s="100">
        <f t="shared" si="5"/>
        <v>25669000</v>
      </c>
      <c r="N28" s="100">
        <f t="shared" si="5"/>
        <v>25698241</v>
      </c>
      <c r="O28" s="100">
        <f t="shared" si="5"/>
        <v>5067427</v>
      </c>
      <c r="P28" s="100">
        <f t="shared" si="5"/>
        <v>5034095</v>
      </c>
      <c r="Q28" s="100">
        <f t="shared" si="5"/>
        <v>6469863</v>
      </c>
    </row>
    <row r="29" spans="1:17" ht="14.25">
      <c r="A29" s="4" t="s">
        <v>55</v>
      </c>
      <c r="B29" s="28" t="s">
        <v>56</v>
      </c>
      <c r="C29" s="92"/>
      <c r="D29" s="92">
        <v>800000</v>
      </c>
      <c r="E29" s="92">
        <v>600000</v>
      </c>
      <c r="F29" s="92"/>
      <c r="G29" s="92"/>
      <c r="H29" s="92"/>
      <c r="I29" s="99">
        <f t="shared" si="0"/>
        <v>1400000</v>
      </c>
      <c r="J29" s="120">
        <v>930000</v>
      </c>
      <c r="K29" s="120">
        <v>1539519</v>
      </c>
      <c r="L29" s="159">
        <v>2347000</v>
      </c>
      <c r="M29" s="159">
        <v>904000</v>
      </c>
      <c r="N29" s="93">
        <v>902520</v>
      </c>
      <c r="O29" s="93">
        <v>1539519</v>
      </c>
      <c r="P29" s="93">
        <v>1532507</v>
      </c>
      <c r="Q29" s="93">
        <v>1227401</v>
      </c>
    </row>
    <row r="30" spans="1:17" ht="14.25">
      <c r="A30" s="4" t="s">
        <v>57</v>
      </c>
      <c r="B30" s="28" t="s">
        <v>58</v>
      </c>
      <c r="C30" s="92">
        <v>40000</v>
      </c>
      <c r="D30" s="151">
        <v>430000</v>
      </c>
      <c r="E30" s="151">
        <v>350000</v>
      </c>
      <c r="F30" s="151"/>
      <c r="G30" s="151"/>
      <c r="H30" s="92"/>
      <c r="I30" s="99">
        <f t="shared" si="0"/>
        <v>820000</v>
      </c>
      <c r="J30" s="120">
        <v>1210000</v>
      </c>
      <c r="K30" s="120">
        <v>1011362</v>
      </c>
      <c r="L30" s="159">
        <v>1406000</v>
      </c>
      <c r="M30" s="159">
        <v>1277000</v>
      </c>
      <c r="N30" s="93">
        <v>1238069</v>
      </c>
      <c r="O30" s="93">
        <v>1011362</v>
      </c>
      <c r="P30" s="93">
        <v>753373</v>
      </c>
      <c r="Q30" s="93">
        <v>666167</v>
      </c>
    </row>
    <row r="31" spans="1:17" ht="15" customHeight="1">
      <c r="A31" s="6" t="s">
        <v>390</v>
      </c>
      <c r="B31" s="31" t="s">
        <v>59</v>
      </c>
      <c r="C31" s="100">
        <f aca="true" t="shared" si="6" ref="C31:H31">SUM(C29:C30)</f>
        <v>40000</v>
      </c>
      <c r="D31" s="100">
        <f t="shared" si="6"/>
        <v>1230000</v>
      </c>
      <c r="E31" s="100">
        <f t="shared" si="6"/>
        <v>950000</v>
      </c>
      <c r="F31" s="100">
        <f t="shared" si="6"/>
        <v>0</v>
      </c>
      <c r="G31" s="100">
        <f t="shared" si="6"/>
        <v>0</v>
      </c>
      <c r="H31" s="100">
        <f t="shared" si="6"/>
        <v>0</v>
      </c>
      <c r="I31" s="99">
        <f t="shared" si="0"/>
        <v>2220000</v>
      </c>
      <c r="J31" s="121">
        <f>SUM(J29,J30)</f>
        <v>2140000</v>
      </c>
      <c r="K31" s="121">
        <f>SUM(K29,K30)</f>
        <v>2550881</v>
      </c>
      <c r="L31" s="100">
        <f aca="true" t="shared" si="7" ref="L31:Q31">SUM(L29:L30)</f>
        <v>3753000</v>
      </c>
      <c r="M31" s="100">
        <f t="shared" si="7"/>
        <v>2181000</v>
      </c>
      <c r="N31" s="100">
        <f t="shared" si="7"/>
        <v>2140589</v>
      </c>
      <c r="O31" s="100">
        <f t="shared" si="7"/>
        <v>2550881</v>
      </c>
      <c r="P31" s="100">
        <f t="shared" si="7"/>
        <v>2285880</v>
      </c>
      <c r="Q31" s="100">
        <f t="shared" si="7"/>
        <v>1893568</v>
      </c>
    </row>
    <row r="32" spans="1:17" ht="14.25">
      <c r="A32" s="4" t="s">
        <v>60</v>
      </c>
      <c r="B32" s="28" t="s">
        <v>61</v>
      </c>
      <c r="C32" s="92">
        <v>160000</v>
      </c>
      <c r="D32" s="92">
        <v>2530000</v>
      </c>
      <c r="E32" s="92">
        <v>280000</v>
      </c>
      <c r="F32" s="92">
        <v>6500000</v>
      </c>
      <c r="G32" s="92"/>
      <c r="H32" s="92"/>
      <c r="I32" s="99">
        <f t="shared" si="0"/>
        <v>9470000</v>
      </c>
      <c r="J32" s="120">
        <v>10030000</v>
      </c>
      <c r="K32" s="120">
        <v>9096957</v>
      </c>
      <c r="L32" s="159">
        <v>26726000</v>
      </c>
      <c r="M32" s="159">
        <v>22855000</v>
      </c>
      <c r="N32" s="93">
        <v>13298900</v>
      </c>
      <c r="O32" s="93">
        <v>9096957</v>
      </c>
      <c r="P32" s="93">
        <v>17991956</v>
      </c>
      <c r="Q32" s="93">
        <v>9053357</v>
      </c>
    </row>
    <row r="33" spans="1:17" ht="14.25">
      <c r="A33" s="4" t="s">
        <v>62</v>
      </c>
      <c r="B33" s="28" t="s">
        <v>63</v>
      </c>
      <c r="C33" s="92"/>
      <c r="D33" s="92"/>
      <c r="E33" s="92"/>
      <c r="F33" s="92"/>
      <c r="G33" s="92"/>
      <c r="H33" s="92"/>
      <c r="I33" s="99">
        <f t="shared" si="0"/>
        <v>0</v>
      </c>
      <c r="J33" s="120"/>
      <c r="K33" s="120"/>
      <c r="L33" s="159"/>
      <c r="M33" s="159">
        <v>193000</v>
      </c>
      <c r="N33" s="93"/>
      <c r="O33" s="93">
        <v>83913</v>
      </c>
      <c r="P33" s="93">
        <v>304552</v>
      </c>
      <c r="Q33" s="93">
        <v>455694</v>
      </c>
    </row>
    <row r="34" spans="1:17" ht="14.25">
      <c r="A34" s="4" t="s">
        <v>361</v>
      </c>
      <c r="B34" s="28" t="s">
        <v>64</v>
      </c>
      <c r="C34" s="92"/>
      <c r="D34" s="92">
        <v>900000</v>
      </c>
      <c r="E34" s="92">
        <v>300000</v>
      </c>
      <c r="F34" s="92"/>
      <c r="G34" s="92"/>
      <c r="H34" s="92"/>
      <c r="I34" s="99">
        <f t="shared" si="0"/>
        <v>1200000</v>
      </c>
      <c r="J34" s="120">
        <v>1620000</v>
      </c>
      <c r="K34" s="120">
        <v>906638</v>
      </c>
      <c r="L34" s="159">
        <v>1563000</v>
      </c>
      <c r="M34" s="159">
        <v>1393000</v>
      </c>
      <c r="N34" s="93">
        <v>2418185</v>
      </c>
      <c r="O34" s="93">
        <v>906638</v>
      </c>
      <c r="P34" s="93">
        <v>1253085</v>
      </c>
      <c r="Q34" s="93">
        <v>3033064</v>
      </c>
    </row>
    <row r="35" spans="1:17" ht="14.25">
      <c r="A35" s="4" t="s">
        <v>65</v>
      </c>
      <c r="B35" s="28" t="s">
        <v>66</v>
      </c>
      <c r="C35" s="92">
        <v>40000</v>
      </c>
      <c r="D35" s="92">
        <v>2000000</v>
      </c>
      <c r="E35" s="92">
        <v>800000</v>
      </c>
      <c r="F35" s="92">
        <v>1500000</v>
      </c>
      <c r="G35" s="92"/>
      <c r="H35" s="92"/>
      <c r="I35" s="99">
        <f t="shared" si="0"/>
        <v>4340000</v>
      </c>
      <c r="J35" s="120">
        <v>49282361</v>
      </c>
      <c r="K35" s="120">
        <v>51554970</v>
      </c>
      <c r="L35" s="159">
        <v>9563000</v>
      </c>
      <c r="M35" s="159">
        <v>7291000</v>
      </c>
      <c r="N35" s="93">
        <v>9021801</v>
      </c>
      <c r="O35" s="93">
        <v>51554970</v>
      </c>
      <c r="P35" s="93">
        <v>5561815</v>
      </c>
      <c r="Q35" s="93">
        <v>5512809</v>
      </c>
    </row>
    <row r="36" spans="1:17" ht="14.25">
      <c r="A36" s="9" t="s">
        <v>362</v>
      </c>
      <c r="B36" s="28" t="s">
        <v>67</v>
      </c>
      <c r="C36" s="92"/>
      <c r="D36" s="92">
        <v>1600000</v>
      </c>
      <c r="E36" s="92">
        <v>1000000</v>
      </c>
      <c r="F36" s="92"/>
      <c r="G36" s="92"/>
      <c r="H36" s="92"/>
      <c r="I36" s="99">
        <f t="shared" si="0"/>
        <v>2600000</v>
      </c>
      <c r="J36" s="120">
        <v>4000000</v>
      </c>
      <c r="K36" s="120">
        <v>3402156</v>
      </c>
      <c r="L36" s="159">
        <v>1793000</v>
      </c>
      <c r="M36" s="159">
        <v>6036000</v>
      </c>
      <c r="N36" s="93">
        <v>4024319</v>
      </c>
      <c r="O36" s="93">
        <v>3402156</v>
      </c>
      <c r="P36" s="93">
        <v>3312132</v>
      </c>
      <c r="Q36" s="93">
        <v>1805236</v>
      </c>
    </row>
    <row r="37" spans="1:17" ht="14.25">
      <c r="A37" s="5" t="s">
        <v>68</v>
      </c>
      <c r="B37" s="28" t="s">
        <v>69</v>
      </c>
      <c r="C37" s="92">
        <v>0</v>
      </c>
      <c r="D37" s="92">
        <v>10000000</v>
      </c>
      <c r="E37" s="92">
        <v>8340000</v>
      </c>
      <c r="F37" s="92"/>
      <c r="G37" s="92"/>
      <c r="H37" s="92"/>
      <c r="I37" s="99">
        <f t="shared" si="0"/>
        <v>18340000</v>
      </c>
      <c r="J37" s="120">
        <v>15950000</v>
      </c>
      <c r="K37" s="120">
        <v>41157958</v>
      </c>
      <c r="L37" s="159">
        <v>23991000</v>
      </c>
      <c r="M37" s="159">
        <v>144156000</v>
      </c>
      <c r="N37" s="93">
        <v>18590311</v>
      </c>
      <c r="O37" s="93">
        <v>41157958</v>
      </c>
      <c r="P37" s="93">
        <v>34970139</v>
      </c>
      <c r="Q37" s="93">
        <v>29440651</v>
      </c>
    </row>
    <row r="38" spans="1:17" ht="14.25">
      <c r="A38" s="4" t="s">
        <v>363</v>
      </c>
      <c r="B38" s="28" t="s">
        <v>70</v>
      </c>
      <c r="C38" s="92"/>
      <c r="D38" s="92">
        <v>13000000</v>
      </c>
      <c r="E38" s="92">
        <v>10000000</v>
      </c>
      <c r="F38" s="92"/>
      <c r="G38" s="92"/>
      <c r="H38" s="92"/>
      <c r="I38" s="99">
        <f t="shared" si="0"/>
        <v>23000000</v>
      </c>
      <c r="J38" s="120">
        <v>29361000</v>
      </c>
      <c r="K38" s="120">
        <v>32071306</v>
      </c>
      <c r="L38" s="159">
        <v>14322000</v>
      </c>
      <c r="M38" s="159">
        <v>17090000</v>
      </c>
      <c r="N38" s="93">
        <v>21521506</v>
      </c>
      <c r="O38" s="93">
        <v>32166151</v>
      </c>
      <c r="P38" s="93">
        <v>19395726</v>
      </c>
      <c r="Q38" s="93">
        <v>20382382</v>
      </c>
    </row>
    <row r="39" spans="1:17" ht="14.25">
      <c r="A39" s="6" t="s">
        <v>305</v>
      </c>
      <c r="B39" s="31" t="s">
        <v>71</v>
      </c>
      <c r="C39" s="100">
        <f aca="true" t="shared" si="8" ref="C39:H39">SUM(C32:C38)</f>
        <v>200000</v>
      </c>
      <c r="D39" s="100">
        <f t="shared" si="8"/>
        <v>30030000</v>
      </c>
      <c r="E39" s="100">
        <f t="shared" si="8"/>
        <v>20720000</v>
      </c>
      <c r="F39" s="100">
        <f t="shared" si="8"/>
        <v>8000000</v>
      </c>
      <c r="G39" s="100">
        <f t="shared" si="8"/>
        <v>0</v>
      </c>
      <c r="H39" s="100">
        <f t="shared" si="8"/>
        <v>0</v>
      </c>
      <c r="I39" s="99">
        <f t="shared" si="0"/>
        <v>58950000</v>
      </c>
      <c r="J39" s="121">
        <f>SUM(J32:J36,J37,J38)</f>
        <v>110243361</v>
      </c>
      <c r="K39" s="121">
        <f>SUM(K32:K36,K37,K38)</f>
        <v>138189985</v>
      </c>
      <c r="L39" s="100">
        <f aca="true" t="shared" si="9" ref="L39:Q39">SUM(L32:L38)</f>
        <v>77958000</v>
      </c>
      <c r="M39" s="100">
        <f t="shared" si="9"/>
        <v>199014000</v>
      </c>
      <c r="N39" s="100">
        <f t="shared" si="9"/>
        <v>68875022</v>
      </c>
      <c r="O39" s="100">
        <f t="shared" si="9"/>
        <v>138368743</v>
      </c>
      <c r="P39" s="100">
        <f t="shared" si="9"/>
        <v>82789405</v>
      </c>
      <c r="Q39" s="100">
        <f t="shared" si="9"/>
        <v>69683193</v>
      </c>
    </row>
    <row r="40" spans="1:17" ht="14.25">
      <c r="A40" s="4" t="s">
        <v>72</v>
      </c>
      <c r="B40" s="28" t="s">
        <v>73</v>
      </c>
      <c r="C40" s="92"/>
      <c r="D40" s="92"/>
      <c r="E40" s="92">
        <v>300000</v>
      </c>
      <c r="F40" s="92"/>
      <c r="G40" s="92"/>
      <c r="H40" s="92"/>
      <c r="I40" s="99">
        <f t="shared" si="0"/>
        <v>300000</v>
      </c>
      <c r="J40" s="120">
        <v>90000</v>
      </c>
      <c r="K40" s="120">
        <v>330140</v>
      </c>
      <c r="L40" s="159">
        <v>66000</v>
      </c>
      <c r="M40" s="159">
        <v>630000</v>
      </c>
      <c r="N40" s="93">
        <v>85695</v>
      </c>
      <c r="O40" s="93">
        <v>354410</v>
      </c>
      <c r="P40" s="93">
        <v>393180</v>
      </c>
      <c r="Q40" s="93">
        <v>251380</v>
      </c>
    </row>
    <row r="41" spans="1:17" ht="14.25">
      <c r="A41" s="4" t="s">
        <v>74</v>
      </c>
      <c r="B41" s="28" t="s">
        <v>75</v>
      </c>
      <c r="C41" s="92"/>
      <c r="D41" s="92"/>
      <c r="E41" s="92">
        <v>2500000</v>
      </c>
      <c r="F41" s="92"/>
      <c r="G41" s="92"/>
      <c r="H41" s="92"/>
      <c r="I41" s="99">
        <f t="shared" si="0"/>
        <v>2500000</v>
      </c>
      <c r="J41" s="120">
        <v>550000</v>
      </c>
      <c r="K41" s="120">
        <v>568522</v>
      </c>
      <c r="L41" s="159">
        <v>50000</v>
      </c>
      <c r="M41" s="159">
        <v>1081000</v>
      </c>
      <c r="N41" s="93">
        <v>524343</v>
      </c>
      <c r="O41" s="93">
        <v>568522</v>
      </c>
      <c r="P41" s="93">
        <v>595701</v>
      </c>
      <c r="Q41" s="93">
        <v>2837472</v>
      </c>
    </row>
    <row r="42" spans="1:17" ht="14.25">
      <c r="A42" s="6" t="s">
        <v>306</v>
      </c>
      <c r="B42" s="31" t="s">
        <v>76</v>
      </c>
      <c r="C42" s="100">
        <f aca="true" t="shared" si="10" ref="C42:Q42">SUM(C40:C41)</f>
        <v>0</v>
      </c>
      <c r="D42" s="100">
        <f t="shared" si="10"/>
        <v>0</v>
      </c>
      <c r="E42" s="100">
        <f t="shared" si="10"/>
        <v>2800000</v>
      </c>
      <c r="F42" s="100">
        <f t="shared" si="10"/>
        <v>0</v>
      </c>
      <c r="G42" s="100">
        <f t="shared" si="10"/>
        <v>0</v>
      </c>
      <c r="H42" s="100">
        <f t="shared" si="10"/>
        <v>0</v>
      </c>
      <c r="I42" s="99">
        <f t="shared" si="0"/>
        <v>2800000</v>
      </c>
      <c r="J42" s="121">
        <f t="shared" si="10"/>
        <v>640000</v>
      </c>
      <c r="K42" s="121">
        <f t="shared" si="10"/>
        <v>898662</v>
      </c>
      <c r="L42" s="100">
        <f t="shared" si="10"/>
        <v>116000</v>
      </c>
      <c r="M42" s="100">
        <f t="shared" si="10"/>
        <v>1711000</v>
      </c>
      <c r="N42" s="100">
        <f t="shared" si="10"/>
        <v>610038</v>
      </c>
      <c r="O42" s="100">
        <f t="shared" si="10"/>
        <v>922932</v>
      </c>
      <c r="P42" s="100">
        <f t="shared" si="10"/>
        <v>988881</v>
      </c>
      <c r="Q42" s="100">
        <f t="shared" si="10"/>
        <v>3088852</v>
      </c>
    </row>
    <row r="43" spans="1:17" ht="14.25">
      <c r="A43" s="4" t="s">
        <v>77</v>
      </c>
      <c r="B43" s="28" t="s">
        <v>78</v>
      </c>
      <c r="C43" s="92">
        <v>97200</v>
      </c>
      <c r="D43" s="92">
        <v>7697700</v>
      </c>
      <c r="E43" s="92">
        <v>7127460</v>
      </c>
      <c r="F43" s="92">
        <v>2160000</v>
      </c>
      <c r="G43" s="92"/>
      <c r="H43" s="92"/>
      <c r="I43" s="99">
        <f t="shared" si="0"/>
        <v>17082360</v>
      </c>
      <c r="J43" s="120">
        <v>31786637</v>
      </c>
      <c r="K43" s="120">
        <v>32159007</v>
      </c>
      <c r="L43" s="159">
        <v>20540000</v>
      </c>
      <c r="M43" s="159">
        <v>55959000</v>
      </c>
      <c r="N43" s="93">
        <v>18430446</v>
      </c>
      <c r="O43" s="93">
        <v>32159007</v>
      </c>
      <c r="P43" s="93">
        <v>18065098</v>
      </c>
      <c r="Q43" s="93">
        <v>14383572</v>
      </c>
    </row>
    <row r="44" spans="1:17" ht="14.25">
      <c r="A44" s="4" t="s">
        <v>79</v>
      </c>
      <c r="B44" s="28" t="s">
        <v>80</v>
      </c>
      <c r="C44" s="92"/>
      <c r="D44" s="92"/>
      <c r="E44" s="92"/>
      <c r="F44" s="92"/>
      <c r="G44" s="92"/>
      <c r="H44" s="92"/>
      <c r="I44" s="99">
        <f t="shared" si="0"/>
        <v>0</v>
      </c>
      <c r="J44" s="120"/>
      <c r="K44" s="120">
        <v>44000</v>
      </c>
      <c r="L44" s="159">
        <v>16410000</v>
      </c>
      <c r="M44" s="159">
        <v>24440000</v>
      </c>
      <c r="N44" s="93">
        <v>6716330</v>
      </c>
      <c r="O44" s="93">
        <v>44000</v>
      </c>
      <c r="P44" s="93">
        <v>687000</v>
      </c>
      <c r="Q44" s="93">
        <v>184000</v>
      </c>
    </row>
    <row r="45" spans="1:17" ht="14.25">
      <c r="A45" s="4" t="s">
        <v>364</v>
      </c>
      <c r="B45" s="28" t="s">
        <v>81</v>
      </c>
      <c r="C45" s="92"/>
      <c r="D45" s="92"/>
      <c r="E45" s="92"/>
      <c r="F45" s="92"/>
      <c r="G45" s="92"/>
      <c r="H45" s="92"/>
      <c r="I45" s="99">
        <f t="shared" si="0"/>
        <v>0</v>
      </c>
      <c r="J45" s="120"/>
      <c r="K45" s="120">
        <v>14499</v>
      </c>
      <c r="L45" s="159"/>
      <c r="M45" s="159">
        <v>134000</v>
      </c>
      <c r="N45" s="93">
        <v>929112</v>
      </c>
      <c r="O45" s="93">
        <v>14499</v>
      </c>
      <c r="P45" s="93">
        <v>24073</v>
      </c>
      <c r="Q45" s="93">
        <v>9658</v>
      </c>
    </row>
    <row r="46" spans="1:17" ht="14.25">
      <c r="A46" s="4" t="s">
        <v>365</v>
      </c>
      <c r="B46" s="28" t="s">
        <v>82</v>
      </c>
      <c r="C46" s="92"/>
      <c r="D46" s="92"/>
      <c r="E46" s="92"/>
      <c r="F46" s="92"/>
      <c r="G46" s="92"/>
      <c r="H46" s="92"/>
      <c r="I46" s="99">
        <f t="shared" si="0"/>
        <v>0</v>
      </c>
      <c r="J46" s="120"/>
      <c r="K46" s="120"/>
      <c r="L46" s="159"/>
      <c r="M46" s="159">
        <v>1000</v>
      </c>
      <c r="N46" s="93"/>
      <c r="O46" s="93"/>
      <c r="P46" s="93"/>
      <c r="Q46" s="93"/>
    </row>
    <row r="47" spans="1:17" ht="14.25">
      <c r="A47" s="4" t="s">
        <v>83</v>
      </c>
      <c r="B47" s="28" t="s">
        <v>84</v>
      </c>
      <c r="C47" s="92"/>
      <c r="D47" s="92">
        <v>3363338</v>
      </c>
      <c r="E47" s="92">
        <v>3000000</v>
      </c>
      <c r="F47" s="92"/>
      <c r="G47" s="92"/>
      <c r="H47" s="92"/>
      <c r="I47" s="99">
        <f t="shared" si="0"/>
        <v>6363338</v>
      </c>
      <c r="J47" s="120">
        <v>2710000</v>
      </c>
      <c r="K47" s="120">
        <v>9318703</v>
      </c>
      <c r="L47" s="159">
        <v>5632000</v>
      </c>
      <c r="M47" s="159">
        <v>6138000</v>
      </c>
      <c r="N47" s="93">
        <v>2779899</v>
      </c>
      <c r="O47" s="93">
        <v>9318705</v>
      </c>
      <c r="P47" s="93">
        <v>25983084</v>
      </c>
      <c r="Q47" s="93">
        <v>3892425</v>
      </c>
    </row>
    <row r="48" spans="1:17" ht="14.25">
      <c r="A48" s="6" t="s">
        <v>307</v>
      </c>
      <c r="B48" s="31" t="s">
        <v>85</v>
      </c>
      <c r="C48" s="92">
        <f aca="true" t="shared" si="11" ref="C48:H48">SUM(C43:C47)</f>
        <v>97200</v>
      </c>
      <c r="D48" s="92">
        <f t="shared" si="11"/>
        <v>11061038</v>
      </c>
      <c r="E48" s="92">
        <f t="shared" si="11"/>
        <v>10127460</v>
      </c>
      <c r="F48" s="92">
        <f t="shared" si="11"/>
        <v>2160000</v>
      </c>
      <c r="G48" s="92">
        <f t="shared" si="11"/>
        <v>0</v>
      </c>
      <c r="H48" s="92">
        <f t="shared" si="11"/>
        <v>0</v>
      </c>
      <c r="I48" s="99">
        <f t="shared" si="0"/>
        <v>23445698</v>
      </c>
      <c r="J48" s="122">
        <f>SUM(J43:J46,J47)</f>
        <v>34496637</v>
      </c>
      <c r="K48" s="122">
        <f>SUM(K43:K46,K47)</f>
        <v>41536209</v>
      </c>
      <c r="L48" s="92">
        <f aca="true" t="shared" si="12" ref="L48:Q48">SUM(L43:L47)</f>
        <v>42582000</v>
      </c>
      <c r="M48" s="92">
        <f t="shared" si="12"/>
        <v>86672000</v>
      </c>
      <c r="N48" s="92">
        <f t="shared" si="12"/>
        <v>28855787</v>
      </c>
      <c r="O48" s="92">
        <f t="shared" si="12"/>
        <v>41536211</v>
      </c>
      <c r="P48" s="92">
        <f t="shared" si="12"/>
        <v>44759255</v>
      </c>
      <c r="Q48" s="92">
        <f t="shared" si="12"/>
        <v>18469655</v>
      </c>
    </row>
    <row r="49" spans="1:17" ht="14.25">
      <c r="A49" s="37" t="s">
        <v>308</v>
      </c>
      <c r="B49" s="49" t="s">
        <v>86</v>
      </c>
      <c r="C49" s="100">
        <f aca="true" t="shared" si="13" ref="C49:H49">C28+C31+C39+C42+C48</f>
        <v>457200</v>
      </c>
      <c r="D49" s="100">
        <f t="shared" si="13"/>
        <v>44571038</v>
      </c>
      <c r="E49" s="100">
        <f t="shared" si="13"/>
        <v>35425460</v>
      </c>
      <c r="F49" s="100">
        <f t="shared" si="13"/>
        <v>10160000</v>
      </c>
      <c r="G49" s="100">
        <f t="shared" si="13"/>
        <v>0</v>
      </c>
      <c r="H49" s="100">
        <f t="shared" si="13"/>
        <v>0</v>
      </c>
      <c r="I49" s="99">
        <f t="shared" si="0"/>
        <v>90613698</v>
      </c>
      <c r="J49" s="121">
        <f>J28+J31+J39+J42+J48</f>
        <v>150139998</v>
      </c>
      <c r="K49" s="121">
        <f>K28+K31+K39+K42+K48</f>
        <v>188243164</v>
      </c>
      <c r="L49" s="100">
        <f aca="true" t="shared" si="14" ref="L49:Q49">L28+L31+L39+L42+L48</f>
        <v>149217000</v>
      </c>
      <c r="M49" s="100">
        <f t="shared" si="14"/>
        <v>315247000</v>
      </c>
      <c r="N49" s="100">
        <f t="shared" si="14"/>
        <v>126179677</v>
      </c>
      <c r="O49" s="100">
        <f t="shared" si="14"/>
        <v>188446194</v>
      </c>
      <c r="P49" s="100">
        <f t="shared" si="14"/>
        <v>135857516</v>
      </c>
      <c r="Q49" s="100">
        <f t="shared" si="14"/>
        <v>99605131</v>
      </c>
    </row>
    <row r="50" spans="1:17" ht="14.25">
      <c r="A50" s="12" t="s">
        <v>87</v>
      </c>
      <c r="B50" s="28" t="s">
        <v>88</v>
      </c>
      <c r="C50" s="92"/>
      <c r="D50" s="92"/>
      <c r="E50" s="92"/>
      <c r="F50" s="92"/>
      <c r="G50" s="92"/>
      <c r="H50" s="92"/>
      <c r="I50" s="99">
        <f t="shared" si="0"/>
        <v>0</v>
      </c>
      <c r="J50" s="120"/>
      <c r="K50" s="120"/>
      <c r="L50" s="159"/>
      <c r="M50" s="159"/>
      <c r="N50" s="93"/>
      <c r="O50" s="93"/>
      <c r="P50" s="93"/>
      <c r="Q50" s="93"/>
    </row>
    <row r="51" spans="1:17" ht="14.25">
      <c r="A51" s="12" t="s">
        <v>309</v>
      </c>
      <c r="B51" s="28" t="s">
        <v>89</v>
      </c>
      <c r="C51" s="92"/>
      <c r="D51" s="92"/>
      <c r="E51" s="92"/>
      <c r="F51" s="92"/>
      <c r="G51" s="92"/>
      <c r="H51" s="92"/>
      <c r="I51" s="99">
        <f t="shared" si="0"/>
        <v>0</v>
      </c>
      <c r="J51" s="120"/>
      <c r="K51" s="120">
        <v>85770</v>
      </c>
      <c r="L51" s="159">
        <v>750000</v>
      </c>
      <c r="M51" s="159">
        <v>160000</v>
      </c>
      <c r="N51" s="93"/>
      <c r="O51" s="93">
        <v>764270</v>
      </c>
      <c r="P51" s="93">
        <v>401500</v>
      </c>
      <c r="Q51" s="93">
        <v>225500</v>
      </c>
    </row>
    <row r="52" spans="1:17" ht="14.25">
      <c r="A52" s="16" t="s">
        <v>366</v>
      </c>
      <c r="B52" s="28" t="s">
        <v>90</v>
      </c>
      <c r="C52" s="92"/>
      <c r="D52" s="92"/>
      <c r="E52" s="92"/>
      <c r="F52" s="92"/>
      <c r="G52" s="92"/>
      <c r="H52" s="92"/>
      <c r="I52" s="99">
        <f t="shared" si="0"/>
        <v>0</v>
      </c>
      <c r="J52" s="120">
        <v>25000000</v>
      </c>
      <c r="K52" s="120"/>
      <c r="L52" s="159"/>
      <c r="M52" s="159"/>
      <c r="N52" s="93"/>
      <c r="O52" s="93"/>
      <c r="P52" s="93"/>
      <c r="Q52" s="93"/>
    </row>
    <row r="53" spans="1:17" ht="14.25">
      <c r="A53" s="16" t="s">
        <v>367</v>
      </c>
      <c r="B53" s="28" t="s">
        <v>91</v>
      </c>
      <c r="C53" s="92"/>
      <c r="D53" s="92"/>
      <c r="E53" s="92"/>
      <c r="F53" s="92"/>
      <c r="G53" s="92"/>
      <c r="H53" s="92"/>
      <c r="I53" s="99">
        <f t="shared" si="0"/>
        <v>0</v>
      </c>
      <c r="J53" s="120"/>
      <c r="K53" s="120"/>
      <c r="L53" s="159">
        <v>2926000</v>
      </c>
      <c r="M53" s="159">
        <v>530000</v>
      </c>
      <c r="N53" s="93"/>
      <c r="O53" s="93"/>
      <c r="P53" s="93"/>
      <c r="Q53" s="93"/>
    </row>
    <row r="54" spans="1:17" ht="14.25">
      <c r="A54" s="16" t="s">
        <v>368</v>
      </c>
      <c r="B54" s="28" t="s">
        <v>92</v>
      </c>
      <c r="C54" s="92"/>
      <c r="D54" s="92"/>
      <c r="E54" s="92"/>
      <c r="F54" s="92"/>
      <c r="G54" s="92"/>
      <c r="H54" s="92"/>
      <c r="I54" s="99">
        <f t="shared" si="0"/>
        <v>0</v>
      </c>
      <c r="J54" s="120"/>
      <c r="K54" s="120"/>
      <c r="L54" s="159">
        <v>9546000</v>
      </c>
      <c r="M54" s="159">
        <v>2639000</v>
      </c>
      <c r="N54" s="93"/>
      <c r="O54" s="93"/>
      <c r="P54" s="93"/>
      <c r="Q54" s="93"/>
    </row>
    <row r="55" spans="1:17" ht="14.25">
      <c r="A55" s="12" t="s">
        <v>369</v>
      </c>
      <c r="B55" s="28" t="s">
        <v>93</v>
      </c>
      <c r="C55" s="92"/>
      <c r="D55" s="92"/>
      <c r="E55" s="92"/>
      <c r="F55" s="92"/>
      <c r="G55" s="92"/>
      <c r="H55" s="92"/>
      <c r="I55" s="99">
        <f t="shared" si="0"/>
        <v>0</v>
      </c>
      <c r="J55" s="120"/>
      <c r="K55" s="120"/>
      <c r="L55" s="159">
        <v>6868000</v>
      </c>
      <c r="M55" s="159">
        <v>2956000</v>
      </c>
      <c r="N55" s="93"/>
      <c r="O55" s="93"/>
      <c r="P55" s="93"/>
      <c r="Q55" s="93"/>
    </row>
    <row r="56" spans="1:17" ht="14.25">
      <c r="A56" s="12" t="s">
        <v>370</v>
      </c>
      <c r="B56" s="28" t="s">
        <v>94</v>
      </c>
      <c r="C56" s="92"/>
      <c r="D56" s="92"/>
      <c r="E56" s="92"/>
      <c r="F56" s="92"/>
      <c r="G56" s="92"/>
      <c r="H56" s="92"/>
      <c r="I56" s="99">
        <f t="shared" si="0"/>
        <v>0</v>
      </c>
      <c r="J56" s="120"/>
      <c r="K56" s="120"/>
      <c r="L56" s="159"/>
      <c r="M56" s="159"/>
      <c r="N56" s="93"/>
      <c r="O56" s="93"/>
      <c r="P56" s="93"/>
      <c r="Q56" s="93"/>
    </row>
    <row r="57" spans="1:17" ht="14.25">
      <c r="A57" s="12" t="s">
        <v>371</v>
      </c>
      <c r="B57" s="28" t="s">
        <v>95</v>
      </c>
      <c r="C57" s="92"/>
      <c r="D57" s="92"/>
      <c r="E57" s="92">
        <v>9908000</v>
      </c>
      <c r="F57" s="92"/>
      <c r="G57" s="92"/>
      <c r="H57" s="92"/>
      <c r="I57" s="99">
        <f t="shared" si="0"/>
        <v>9908000</v>
      </c>
      <c r="J57" s="120">
        <v>11484000</v>
      </c>
      <c r="K57" s="120">
        <v>14085237</v>
      </c>
      <c r="L57" s="159">
        <v>8441000</v>
      </c>
      <c r="M57" s="159">
        <v>7270000</v>
      </c>
      <c r="N57" s="93">
        <v>21102326</v>
      </c>
      <c r="O57" s="93">
        <v>14085237</v>
      </c>
      <c r="P57" s="93">
        <v>15383640</v>
      </c>
      <c r="Q57" s="93">
        <v>11839774</v>
      </c>
    </row>
    <row r="58" spans="1:17" ht="14.25">
      <c r="A58" s="46" t="s">
        <v>338</v>
      </c>
      <c r="B58" s="49" t="s">
        <v>96</v>
      </c>
      <c r="C58" s="100">
        <f aca="true" t="shared" si="15" ref="C58:H58">SUM(C50:C57)</f>
        <v>0</v>
      </c>
      <c r="D58" s="100">
        <f t="shared" si="15"/>
        <v>0</v>
      </c>
      <c r="E58" s="100">
        <f t="shared" si="15"/>
        <v>9908000</v>
      </c>
      <c r="F58" s="100">
        <f t="shared" si="15"/>
        <v>0</v>
      </c>
      <c r="G58" s="100">
        <f t="shared" si="15"/>
        <v>0</v>
      </c>
      <c r="H58" s="100">
        <f t="shared" si="15"/>
        <v>0</v>
      </c>
      <c r="I58" s="99">
        <f t="shared" si="0"/>
        <v>9908000</v>
      </c>
      <c r="J58" s="121">
        <f>SUM(J50:J56,J57)</f>
        <v>36484000</v>
      </c>
      <c r="K58" s="121">
        <f>SUM(K50:K56,K57)</f>
        <v>14171007</v>
      </c>
      <c r="L58" s="100">
        <f aca="true" t="shared" si="16" ref="L58:Q58">SUM(L50:L57)</f>
        <v>28531000</v>
      </c>
      <c r="M58" s="100">
        <f t="shared" si="16"/>
        <v>13555000</v>
      </c>
      <c r="N58" s="100">
        <f t="shared" si="16"/>
        <v>21102326</v>
      </c>
      <c r="O58" s="100">
        <f t="shared" si="16"/>
        <v>14849507</v>
      </c>
      <c r="P58" s="100">
        <f t="shared" si="16"/>
        <v>15785140</v>
      </c>
      <c r="Q58" s="100">
        <f t="shared" si="16"/>
        <v>12065274</v>
      </c>
    </row>
    <row r="59" spans="1:17" ht="14.25">
      <c r="A59" s="11" t="s">
        <v>372</v>
      </c>
      <c r="B59" s="28" t="s">
        <v>97</v>
      </c>
      <c r="C59" s="92"/>
      <c r="D59" s="92"/>
      <c r="E59" s="92"/>
      <c r="F59" s="92"/>
      <c r="G59" s="92"/>
      <c r="H59" s="92"/>
      <c r="I59" s="99">
        <f t="shared" si="0"/>
        <v>0</v>
      </c>
      <c r="J59" s="120"/>
      <c r="K59" s="120"/>
      <c r="L59" s="159"/>
      <c r="M59" s="159"/>
      <c r="N59" s="93"/>
      <c r="O59" s="93"/>
      <c r="P59" s="93"/>
      <c r="Q59" s="93"/>
    </row>
    <row r="60" spans="1:17" ht="14.25">
      <c r="A60" s="11" t="s">
        <v>98</v>
      </c>
      <c r="B60" s="28" t="s">
        <v>99</v>
      </c>
      <c r="C60" s="92"/>
      <c r="D60" s="92"/>
      <c r="E60" s="92"/>
      <c r="F60" s="92"/>
      <c r="G60" s="92"/>
      <c r="H60" s="92"/>
      <c r="I60" s="99">
        <f t="shared" si="0"/>
        <v>0</v>
      </c>
      <c r="J60" s="120"/>
      <c r="K60" s="120">
        <v>992380</v>
      </c>
      <c r="L60" s="159">
        <v>4649000</v>
      </c>
      <c r="M60" s="159">
        <v>52381000</v>
      </c>
      <c r="N60" s="93">
        <v>1481667</v>
      </c>
      <c r="O60" s="93">
        <v>992380</v>
      </c>
      <c r="P60" s="93">
        <v>1139495</v>
      </c>
      <c r="Q60" s="93">
        <v>1725276</v>
      </c>
    </row>
    <row r="61" spans="1:17" ht="26.25">
      <c r="A61" s="11" t="s">
        <v>100</v>
      </c>
      <c r="B61" s="28" t="s">
        <v>101</v>
      </c>
      <c r="C61" s="92"/>
      <c r="D61" s="92"/>
      <c r="E61" s="92"/>
      <c r="F61" s="92"/>
      <c r="G61" s="92"/>
      <c r="H61" s="92"/>
      <c r="I61" s="99">
        <f t="shared" si="0"/>
        <v>0</v>
      </c>
      <c r="J61" s="120"/>
      <c r="K61" s="120"/>
      <c r="L61" s="159"/>
      <c r="M61" s="159"/>
      <c r="N61" s="93"/>
      <c r="O61" s="93"/>
      <c r="P61" s="93"/>
      <c r="Q61" s="93"/>
    </row>
    <row r="62" spans="1:17" ht="26.25">
      <c r="A62" s="11" t="s">
        <v>339</v>
      </c>
      <c r="B62" s="28" t="s">
        <v>102</v>
      </c>
      <c r="C62" s="92"/>
      <c r="D62" s="92"/>
      <c r="E62" s="92"/>
      <c r="F62" s="92"/>
      <c r="G62" s="92"/>
      <c r="H62" s="92"/>
      <c r="I62" s="99">
        <f t="shared" si="0"/>
        <v>0</v>
      </c>
      <c r="J62" s="120"/>
      <c r="K62" s="120"/>
      <c r="L62" s="159"/>
      <c r="M62" s="159"/>
      <c r="N62" s="93"/>
      <c r="O62" s="93"/>
      <c r="P62" s="93"/>
      <c r="Q62" s="93"/>
    </row>
    <row r="63" spans="1:17" ht="26.25">
      <c r="A63" s="11" t="s">
        <v>373</v>
      </c>
      <c r="B63" s="28" t="s">
        <v>103</v>
      </c>
      <c r="C63" s="92"/>
      <c r="D63" s="92"/>
      <c r="E63" s="92"/>
      <c r="F63" s="92"/>
      <c r="G63" s="92"/>
      <c r="H63" s="92"/>
      <c r="I63" s="99">
        <f t="shared" si="0"/>
        <v>0</v>
      </c>
      <c r="J63" s="120"/>
      <c r="K63" s="120"/>
      <c r="L63" s="159"/>
      <c r="M63" s="159"/>
      <c r="N63" s="93"/>
      <c r="O63" s="93"/>
      <c r="P63" s="93"/>
      <c r="Q63" s="93"/>
    </row>
    <row r="64" spans="1:17" ht="14.25">
      <c r="A64" s="11" t="s">
        <v>341</v>
      </c>
      <c r="B64" s="28" t="s">
        <v>104</v>
      </c>
      <c r="C64" s="92"/>
      <c r="D64" s="92"/>
      <c r="E64" s="92"/>
      <c r="F64" s="92"/>
      <c r="G64" s="92"/>
      <c r="H64" s="151">
        <f>'7.1 melléklet'!C38</f>
        <v>202180494</v>
      </c>
      <c r="I64" s="99">
        <f t="shared" si="0"/>
        <v>202180494</v>
      </c>
      <c r="J64" s="120">
        <v>157003339</v>
      </c>
      <c r="K64" s="120">
        <v>167183383</v>
      </c>
      <c r="L64" s="159">
        <v>160832000</v>
      </c>
      <c r="M64" s="159">
        <v>112347000</v>
      </c>
      <c r="N64" s="93">
        <v>145276894</v>
      </c>
      <c r="O64" s="93">
        <v>167183383</v>
      </c>
      <c r="P64" s="93">
        <v>204171402</v>
      </c>
      <c r="Q64" s="93">
        <v>192718204</v>
      </c>
    </row>
    <row r="65" spans="1:17" ht="26.25">
      <c r="A65" s="11" t="s">
        <v>374</v>
      </c>
      <c r="B65" s="28" t="s">
        <v>105</v>
      </c>
      <c r="C65" s="92"/>
      <c r="D65" s="92"/>
      <c r="E65" s="92"/>
      <c r="F65" s="92"/>
      <c r="G65" s="92"/>
      <c r="H65" s="92"/>
      <c r="I65" s="99">
        <f t="shared" si="0"/>
        <v>0</v>
      </c>
      <c r="J65" s="120"/>
      <c r="K65" s="120"/>
      <c r="L65" s="159"/>
      <c r="M65" s="159"/>
      <c r="N65" s="93"/>
      <c r="O65" s="93"/>
      <c r="P65" s="93"/>
      <c r="Q65" s="93"/>
    </row>
    <row r="66" spans="1:17" ht="26.25">
      <c r="A66" s="11" t="s">
        <v>375</v>
      </c>
      <c r="B66" s="28" t="s">
        <v>106</v>
      </c>
      <c r="C66" s="92"/>
      <c r="D66" s="92"/>
      <c r="E66" s="92"/>
      <c r="F66" s="92"/>
      <c r="G66" s="92"/>
      <c r="H66" s="92"/>
      <c r="I66" s="99">
        <f t="shared" si="0"/>
        <v>0</v>
      </c>
      <c r="J66" s="120"/>
      <c r="K66" s="120"/>
      <c r="L66" s="159">
        <v>663000</v>
      </c>
      <c r="M66" s="159">
        <v>2010000</v>
      </c>
      <c r="N66" s="93"/>
      <c r="O66" s="93"/>
      <c r="P66" s="93"/>
      <c r="Q66" s="93"/>
    </row>
    <row r="67" spans="1:17" ht="14.25">
      <c r="A67" s="11" t="s">
        <v>107</v>
      </c>
      <c r="B67" s="28" t="s">
        <v>108</v>
      </c>
      <c r="C67" s="92"/>
      <c r="D67" s="92"/>
      <c r="E67" s="92"/>
      <c r="F67" s="92"/>
      <c r="G67" s="92"/>
      <c r="H67" s="92"/>
      <c r="I67" s="99">
        <f t="shared" si="0"/>
        <v>0</v>
      </c>
      <c r="J67" s="120"/>
      <c r="K67" s="120"/>
      <c r="L67" s="159"/>
      <c r="M67" s="159"/>
      <c r="N67" s="93"/>
      <c r="O67" s="93"/>
      <c r="P67" s="93"/>
      <c r="Q67" s="93"/>
    </row>
    <row r="68" spans="1:17" ht="14.25">
      <c r="A68" s="19" t="s">
        <v>109</v>
      </c>
      <c r="B68" s="28" t="s">
        <v>110</v>
      </c>
      <c r="C68" s="92"/>
      <c r="D68" s="92"/>
      <c r="E68" s="92"/>
      <c r="F68" s="92"/>
      <c r="G68" s="92"/>
      <c r="H68" s="92"/>
      <c r="I68" s="99">
        <f t="shared" si="0"/>
        <v>0</v>
      </c>
      <c r="J68" s="120"/>
      <c r="K68" s="120"/>
      <c r="L68" s="159"/>
      <c r="M68" s="159"/>
      <c r="N68" s="93"/>
      <c r="O68" s="93"/>
      <c r="P68" s="93"/>
      <c r="Q68" s="93"/>
    </row>
    <row r="69" spans="1:17" ht="14.25">
      <c r="A69" s="11" t="s">
        <v>376</v>
      </c>
      <c r="B69" s="28" t="s">
        <v>111</v>
      </c>
      <c r="C69" s="92"/>
      <c r="D69" s="92"/>
      <c r="E69" s="92">
        <v>8000000</v>
      </c>
      <c r="F69" s="92"/>
      <c r="G69" s="92"/>
      <c r="H69" s="92"/>
      <c r="I69" s="99">
        <f t="shared" si="0"/>
        <v>8000000</v>
      </c>
      <c r="J69" s="120">
        <v>31244342</v>
      </c>
      <c r="K69" s="120">
        <v>49205052</v>
      </c>
      <c r="L69" s="159">
        <v>124343000</v>
      </c>
      <c r="M69" s="159">
        <v>46244000</v>
      </c>
      <c r="N69" s="93">
        <v>49172943</v>
      </c>
      <c r="O69" s="93">
        <v>49205052</v>
      </c>
      <c r="P69" s="93">
        <v>39501507</v>
      </c>
      <c r="Q69" s="93">
        <v>42509613</v>
      </c>
    </row>
    <row r="70" spans="1:17" ht="14.25">
      <c r="A70" s="19" t="s">
        <v>552</v>
      </c>
      <c r="B70" s="28" t="s">
        <v>112</v>
      </c>
      <c r="C70" s="92"/>
      <c r="D70" s="92"/>
      <c r="E70" s="151">
        <f>'4.1 melléklet'!C10</f>
        <v>107140189</v>
      </c>
      <c r="F70" s="92"/>
      <c r="G70" s="92"/>
      <c r="H70" s="92"/>
      <c r="I70" s="99">
        <f aca="true" t="shared" si="17" ref="I70:I121">SUM(C70:H70)</f>
        <v>107140189</v>
      </c>
      <c r="J70" s="120">
        <v>13934562</v>
      </c>
      <c r="K70" s="120"/>
      <c r="L70" s="159"/>
      <c r="M70" s="159"/>
      <c r="N70" s="93"/>
      <c r="O70" s="93"/>
      <c r="P70" s="93"/>
      <c r="Q70" s="93"/>
    </row>
    <row r="71" spans="1:17" ht="14.25">
      <c r="A71" s="19" t="s">
        <v>553</v>
      </c>
      <c r="B71" s="28" t="s">
        <v>112</v>
      </c>
      <c r="C71" s="92"/>
      <c r="D71" s="92"/>
      <c r="E71" s="92">
        <f>'4.1 melléklet'!H17</f>
        <v>0</v>
      </c>
      <c r="F71" s="92"/>
      <c r="G71" s="92"/>
      <c r="H71" s="92"/>
      <c r="I71" s="99">
        <f t="shared" si="17"/>
        <v>0</v>
      </c>
      <c r="J71" s="120"/>
      <c r="K71" s="120"/>
      <c r="L71" s="159"/>
      <c r="M71" s="159"/>
      <c r="N71" s="93"/>
      <c r="O71" s="93"/>
      <c r="P71" s="93"/>
      <c r="Q71" s="93"/>
    </row>
    <row r="72" spans="1:17" ht="14.25">
      <c r="A72" s="46" t="s">
        <v>344</v>
      </c>
      <c r="B72" s="49" t="s">
        <v>113</v>
      </c>
      <c r="C72" s="100">
        <f aca="true" t="shared" si="18" ref="C72:H72">SUM(C59:C71)</f>
        <v>0</v>
      </c>
      <c r="D72" s="100">
        <f t="shared" si="18"/>
        <v>0</v>
      </c>
      <c r="E72" s="100">
        <f t="shared" si="18"/>
        <v>115140189</v>
      </c>
      <c r="F72" s="100">
        <f t="shared" si="18"/>
        <v>0</v>
      </c>
      <c r="G72" s="100">
        <f t="shared" si="18"/>
        <v>0</v>
      </c>
      <c r="H72" s="100">
        <f t="shared" si="18"/>
        <v>202180494</v>
      </c>
      <c r="I72" s="99">
        <f t="shared" si="17"/>
        <v>317320683</v>
      </c>
      <c r="J72" s="121">
        <f>SUM(J59:J68,J69)</f>
        <v>188247681</v>
      </c>
      <c r="K72" s="121">
        <f>SUM(K59:K68,K69)</f>
        <v>217380815</v>
      </c>
      <c r="L72" s="100">
        <f aca="true" t="shared" si="19" ref="L72:Q72">SUM(L59:L71)</f>
        <v>290487000</v>
      </c>
      <c r="M72" s="100">
        <f t="shared" si="19"/>
        <v>212982000</v>
      </c>
      <c r="N72" s="100">
        <f t="shared" si="19"/>
        <v>195931504</v>
      </c>
      <c r="O72" s="100">
        <f t="shared" si="19"/>
        <v>217380815</v>
      </c>
      <c r="P72" s="100">
        <f t="shared" si="19"/>
        <v>244812404</v>
      </c>
      <c r="Q72" s="100">
        <f t="shared" si="19"/>
        <v>236953093</v>
      </c>
    </row>
    <row r="73" spans="1:17" ht="15">
      <c r="A73" s="53" t="s">
        <v>498</v>
      </c>
      <c r="B73" s="49"/>
      <c r="C73" s="92">
        <f aca="true" t="shared" si="20" ref="C73:H73">SUM(C72,C58,C49,C24,C23)</f>
        <v>4992960</v>
      </c>
      <c r="D73" s="92">
        <f t="shared" si="20"/>
        <v>44571038</v>
      </c>
      <c r="E73" s="92">
        <f t="shared" si="20"/>
        <v>190202347.5</v>
      </c>
      <c r="F73" s="92">
        <f t="shared" si="20"/>
        <v>10160000</v>
      </c>
      <c r="G73" s="92">
        <f t="shared" si="20"/>
        <v>0</v>
      </c>
      <c r="H73" s="92">
        <f t="shared" si="20"/>
        <v>202180494</v>
      </c>
      <c r="I73" s="99">
        <f t="shared" si="17"/>
        <v>452106839.5</v>
      </c>
      <c r="J73" s="122">
        <f>SUM(J72,J58,J49,J24,J23)</f>
        <v>425408894</v>
      </c>
      <c r="K73" s="122">
        <f>SUM(K72,K58,K49,K24,K23)</f>
        <v>482826703</v>
      </c>
      <c r="L73" s="92">
        <f aca="true" t="shared" si="21" ref="L73:Q73">SUM(L72,L58,L49,L24,L23)</f>
        <v>563040000</v>
      </c>
      <c r="M73" s="92">
        <f t="shared" si="21"/>
        <v>619766000</v>
      </c>
      <c r="N73" s="92">
        <f t="shared" si="21"/>
        <v>429272374</v>
      </c>
      <c r="O73" s="92">
        <f t="shared" si="21"/>
        <v>485522585</v>
      </c>
      <c r="P73" s="92">
        <f t="shared" si="21"/>
        <v>457960539</v>
      </c>
      <c r="Q73" s="92">
        <f t="shared" si="21"/>
        <v>410728853</v>
      </c>
    </row>
    <row r="74" spans="1:17" ht="14.25">
      <c r="A74" s="32" t="s">
        <v>114</v>
      </c>
      <c r="B74" s="28" t="s">
        <v>115</v>
      </c>
      <c r="C74" s="92"/>
      <c r="D74" s="92"/>
      <c r="E74" s="92"/>
      <c r="F74" s="92"/>
      <c r="G74" s="92"/>
      <c r="H74" s="92"/>
      <c r="I74" s="99">
        <f t="shared" si="17"/>
        <v>0</v>
      </c>
      <c r="J74" s="120"/>
      <c r="K74" s="120"/>
      <c r="L74" s="159"/>
      <c r="M74" s="159"/>
      <c r="N74" s="93">
        <v>777480</v>
      </c>
      <c r="O74" s="93"/>
      <c r="P74" s="93"/>
      <c r="Q74" s="93"/>
    </row>
    <row r="75" spans="1:17" ht="14.25">
      <c r="A75" s="32" t="s">
        <v>377</v>
      </c>
      <c r="B75" s="28" t="s">
        <v>116</v>
      </c>
      <c r="C75" s="92"/>
      <c r="D75" s="92">
        <f>'3.1 melléklet'!C14</f>
        <v>9500000</v>
      </c>
      <c r="E75" s="92"/>
      <c r="F75" s="92"/>
      <c r="G75" s="92"/>
      <c r="H75" s="92"/>
      <c r="I75" s="99">
        <f t="shared" si="17"/>
        <v>9500000</v>
      </c>
      <c r="J75" s="120">
        <v>5334600</v>
      </c>
      <c r="K75" s="120">
        <v>8507500</v>
      </c>
      <c r="L75" s="159">
        <v>74833000</v>
      </c>
      <c r="M75" s="159">
        <v>93968000</v>
      </c>
      <c r="N75" s="93">
        <v>11250105</v>
      </c>
      <c r="O75" s="93">
        <v>8507500</v>
      </c>
      <c r="P75" s="93">
        <v>11000000</v>
      </c>
      <c r="Q75" s="93">
        <v>4933217</v>
      </c>
    </row>
    <row r="76" spans="1:17" ht="14.25">
      <c r="A76" s="32" t="s">
        <v>117</v>
      </c>
      <c r="B76" s="28" t="s">
        <v>118</v>
      </c>
      <c r="C76" s="92"/>
      <c r="D76" s="92"/>
      <c r="E76" s="92"/>
      <c r="F76" s="92"/>
      <c r="G76" s="92"/>
      <c r="H76" s="92"/>
      <c r="I76" s="99">
        <f t="shared" si="17"/>
        <v>0</v>
      </c>
      <c r="J76" s="120"/>
      <c r="K76" s="120">
        <v>2821752</v>
      </c>
      <c r="L76" s="159">
        <v>1107000</v>
      </c>
      <c r="M76" s="159">
        <v>137000</v>
      </c>
      <c r="N76" s="93">
        <v>2674322</v>
      </c>
      <c r="O76" s="93">
        <v>2821752</v>
      </c>
      <c r="P76" s="93"/>
      <c r="Q76" s="93">
        <v>36840</v>
      </c>
    </row>
    <row r="77" spans="1:17" ht="14.25">
      <c r="A77" s="32" t="s">
        <v>119</v>
      </c>
      <c r="B77" s="28" t="s">
        <v>120</v>
      </c>
      <c r="C77" s="92"/>
      <c r="D77" s="92">
        <f>'3.1 melléklet'!C23</f>
        <v>9755550</v>
      </c>
      <c r="E77" s="92"/>
      <c r="F77" s="92"/>
      <c r="G77" s="92"/>
      <c r="H77" s="92"/>
      <c r="I77" s="99">
        <f t="shared" si="17"/>
        <v>9755550</v>
      </c>
      <c r="J77" s="120">
        <v>1711122</v>
      </c>
      <c r="K77" s="120">
        <v>5942956</v>
      </c>
      <c r="L77" s="159">
        <v>51000</v>
      </c>
      <c r="M77" s="159">
        <v>5118000</v>
      </c>
      <c r="N77" s="93">
        <v>6571862</v>
      </c>
      <c r="O77" s="93">
        <v>5942955</v>
      </c>
      <c r="P77" s="93">
        <v>1690945</v>
      </c>
      <c r="Q77" s="93">
        <v>1933769</v>
      </c>
    </row>
    <row r="78" spans="1:17" ht="14.25">
      <c r="A78" s="5" t="s">
        <v>121</v>
      </c>
      <c r="B78" s="28" t="s">
        <v>122</v>
      </c>
      <c r="C78" s="92"/>
      <c r="D78" s="92"/>
      <c r="E78" s="92"/>
      <c r="F78" s="92"/>
      <c r="G78" s="92"/>
      <c r="H78" s="92"/>
      <c r="I78" s="99">
        <f t="shared" si="17"/>
        <v>0</v>
      </c>
      <c r="J78" s="120"/>
      <c r="K78" s="120"/>
      <c r="L78" s="159">
        <v>10000</v>
      </c>
      <c r="M78" s="159"/>
      <c r="N78" s="93"/>
      <c r="O78" s="93"/>
      <c r="P78" s="93"/>
      <c r="Q78" s="93"/>
    </row>
    <row r="79" spans="1:17" ht="14.25">
      <c r="A79" s="5" t="s">
        <v>123</v>
      </c>
      <c r="B79" s="28" t="s">
        <v>124</v>
      </c>
      <c r="C79" s="92"/>
      <c r="D79" s="92"/>
      <c r="E79" s="92"/>
      <c r="F79" s="92"/>
      <c r="G79" s="92"/>
      <c r="H79" s="92"/>
      <c r="I79" s="99">
        <f>SUM(C79:H79)</f>
        <v>0</v>
      </c>
      <c r="J79" s="120">
        <v>28480000</v>
      </c>
      <c r="K79" s="120"/>
      <c r="L79" s="159">
        <v>100000</v>
      </c>
      <c r="M79" s="159">
        <v>32000</v>
      </c>
      <c r="N79" s="93"/>
      <c r="O79" s="93"/>
      <c r="P79" s="93"/>
      <c r="Q79" s="93"/>
    </row>
    <row r="80" spans="1:17" ht="14.25">
      <c r="A80" s="5" t="s">
        <v>125</v>
      </c>
      <c r="B80" s="28" t="s">
        <v>126</v>
      </c>
      <c r="C80" s="92"/>
      <c r="D80" s="93">
        <f>'3.1 melléklet'!C31</f>
        <v>2633998.5</v>
      </c>
      <c r="E80" s="92"/>
      <c r="F80" s="92"/>
      <c r="G80" s="92"/>
      <c r="H80" s="92"/>
      <c r="I80" s="99">
        <f t="shared" si="17"/>
        <v>2633998.5</v>
      </c>
      <c r="J80" s="120">
        <v>889845</v>
      </c>
      <c r="K80" s="120">
        <v>4611090</v>
      </c>
      <c r="L80" s="159">
        <v>1896000</v>
      </c>
      <c r="M80" s="159">
        <v>11849000</v>
      </c>
      <c r="N80" s="93">
        <v>2850529</v>
      </c>
      <c r="O80" s="93">
        <v>4611091</v>
      </c>
      <c r="P80" s="93">
        <v>456555</v>
      </c>
      <c r="Q80" s="93">
        <v>851533</v>
      </c>
    </row>
    <row r="81" spans="1:17" ht="14.25">
      <c r="A81" s="47" t="s">
        <v>346</v>
      </c>
      <c r="B81" s="49" t="s">
        <v>127</v>
      </c>
      <c r="C81" s="92">
        <f aca="true" t="shared" si="22" ref="C81:Q81">SUM(C74:C80)</f>
        <v>0</v>
      </c>
      <c r="D81" s="92">
        <f t="shared" si="22"/>
        <v>21889548.5</v>
      </c>
      <c r="E81" s="92">
        <f t="shared" si="22"/>
        <v>0</v>
      </c>
      <c r="F81" s="92">
        <f t="shared" si="22"/>
        <v>0</v>
      </c>
      <c r="G81" s="92">
        <f t="shared" si="22"/>
        <v>0</v>
      </c>
      <c r="H81" s="92">
        <f t="shared" si="22"/>
        <v>0</v>
      </c>
      <c r="I81" s="99">
        <f t="shared" si="17"/>
        <v>21889548.5</v>
      </c>
      <c r="J81" s="122">
        <f t="shared" si="22"/>
        <v>36415567</v>
      </c>
      <c r="K81" s="122">
        <f t="shared" si="22"/>
        <v>21883298</v>
      </c>
      <c r="L81" s="92">
        <f t="shared" si="22"/>
        <v>77997000</v>
      </c>
      <c r="M81" s="92">
        <f t="shared" si="22"/>
        <v>111104000</v>
      </c>
      <c r="N81" s="92">
        <f t="shared" si="22"/>
        <v>24124298</v>
      </c>
      <c r="O81" s="92">
        <f t="shared" si="22"/>
        <v>21883298</v>
      </c>
      <c r="P81" s="92">
        <f t="shared" si="22"/>
        <v>13147500</v>
      </c>
      <c r="Q81" s="92">
        <f t="shared" si="22"/>
        <v>7755359</v>
      </c>
    </row>
    <row r="82" spans="1:17" ht="14.25">
      <c r="A82" s="12" t="s">
        <v>128</v>
      </c>
      <c r="B82" s="28" t="s">
        <v>129</v>
      </c>
      <c r="C82" s="92"/>
      <c r="D82" s="93">
        <f>'3.1 melléklet'!C40</f>
        <v>85570286</v>
      </c>
      <c r="E82" s="92"/>
      <c r="F82" s="92"/>
      <c r="G82" s="92"/>
      <c r="H82" s="92"/>
      <c r="I82" s="99">
        <f t="shared" si="17"/>
        <v>85570286</v>
      </c>
      <c r="J82" s="120">
        <v>79921258</v>
      </c>
      <c r="K82" s="120">
        <v>4893510</v>
      </c>
      <c r="L82" s="159">
        <v>27964000</v>
      </c>
      <c r="M82" s="159">
        <v>35181000</v>
      </c>
      <c r="N82" s="93">
        <v>64875542</v>
      </c>
      <c r="O82" s="93">
        <v>4893510</v>
      </c>
      <c r="P82" s="93">
        <v>218381112</v>
      </c>
      <c r="Q82" s="93">
        <v>167425832</v>
      </c>
    </row>
    <row r="83" spans="1:17" ht="14.25">
      <c r="A83" s="12" t="s">
        <v>130</v>
      </c>
      <c r="B83" s="28" t="s">
        <v>131</v>
      </c>
      <c r="C83" s="92"/>
      <c r="D83" s="92"/>
      <c r="E83" s="92"/>
      <c r="F83" s="92"/>
      <c r="G83" s="92"/>
      <c r="H83" s="92"/>
      <c r="I83" s="99">
        <f t="shared" si="17"/>
        <v>0</v>
      </c>
      <c r="J83" s="120"/>
      <c r="K83" s="120"/>
      <c r="L83" s="159"/>
      <c r="M83" s="159"/>
      <c r="N83" s="93"/>
      <c r="O83" s="93"/>
      <c r="P83" s="93"/>
      <c r="Q83" s="93"/>
    </row>
    <row r="84" spans="1:17" ht="14.25">
      <c r="A84" s="12" t="s">
        <v>132</v>
      </c>
      <c r="B84" s="28" t="s">
        <v>133</v>
      </c>
      <c r="C84" s="92"/>
      <c r="D84" s="92"/>
      <c r="E84" s="92"/>
      <c r="F84" s="92"/>
      <c r="G84" s="92"/>
      <c r="H84" s="92"/>
      <c r="I84" s="99">
        <f t="shared" si="17"/>
        <v>0</v>
      </c>
      <c r="J84" s="120"/>
      <c r="K84" s="120"/>
      <c r="L84" s="159"/>
      <c r="M84" s="159"/>
      <c r="N84" s="93"/>
      <c r="O84" s="93"/>
      <c r="P84" s="93"/>
      <c r="Q84" s="93"/>
    </row>
    <row r="85" spans="1:17" ht="14.25">
      <c r="A85" s="12" t="s">
        <v>134</v>
      </c>
      <c r="B85" s="28" t="s">
        <v>135</v>
      </c>
      <c r="C85" s="92"/>
      <c r="D85" s="93">
        <f>'3.1 melléklet'!C51</f>
        <v>23103977.220000003</v>
      </c>
      <c r="E85" s="92"/>
      <c r="F85" s="92"/>
      <c r="G85" s="92"/>
      <c r="H85" s="92"/>
      <c r="I85" s="99">
        <f t="shared" si="17"/>
        <v>23103977.220000003</v>
      </c>
      <c r="J85" s="120">
        <v>21578742</v>
      </c>
      <c r="K85" s="120">
        <v>622623</v>
      </c>
      <c r="L85" s="159">
        <v>6520000</v>
      </c>
      <c r="M85" s="159"/>
      <c r="N85" s="93">
        <v>12790315</v>
      </c>
      <c r="O85" s="93">
        <v>622623</v>
      </c>
      <c r="P85" s="93">
        <v>58948050</v>
      </c>
      <c r="Q85" s="93">
        <v>45204974</v>
      </c>
    </row>
    <row r="86" spans="1:17" ht="14.25">
      <c r="A86" s="46" t="s">
        <v>347</v>
      </c>
      <c r="B86" s="49" t="s">
        <v>136</v>
      </c>
      <c r="C86" s="92">
        <f aca="true" t="shared" si="23" ref="C86:Q86">SUM(C82:C85)</f>
        <v>0</v>
      </c>
      <c r="D86" s="92">
        <f t="shared" si="23"/>
        <v>108674263.22</v>
      </c>
      <c r="E86" s="92">
        <f t="shared" si="23"/>
        <v>0</v>
      </c>
      <c r="F86" s="92">
        <f t="shared" si="23"/>
        <v>0</v>
      </c>
      <c r="G86" s="92">
        <f t="shared" si="23"/>
        <v>0</v>
      </c>
      <c r="H86" s="92">
        <f t="shared" si="23"/>
        <v>0</v>
      </c>
      <c r="I86" s="99">
        <f t="shared" si="17"/>
        <v>108674263.22</v>
      </c>
      <c r="J86" s="122">
        <f t="shared" si="23"/>
        <v>101500000</v>
      </c>
      <c r="K86" s="122">
        <f t="shared" si="23"/>
        <v>5516133</v>
      </c>
      <c r="L86" s="92">
        <f t="shared" si="23"/>
        <v>34484000</v>
      </c>
      <c r="M86" s="92">
        <f t="shared" si="23"/>
        <v>35181000</v>
      </c>
      <c r="N86" s="92">
        <f t="shared" si="23"/>
        <v>77665857</v>
      </c>
      <c r="O86" s="92">
        <f t="shared" si="23"/>
        <v>5516133</v>
      </c>
      <c r="P86" s="92">
        <f t="shared" si="23"/>
        <v>277329162</v>
      </c>
      <c r="Q86" s="92">
        <f t="shared" si="23"/>
        <v>212630806</v>
      </c>
    </row>
    <row r="87" spans="1:17" ht="26.25">
      <c r="A87" s="12" t="s">
        <v>137</v>
      </c>
      <c r="B87" s="28" t="s">
        <v>138</v>
      </c>
      <c r="C87" s="92"/>
      <c r="D87" s="92"/>
      <c r="E87" s="92"/>
      <c r="F87" s="92"/>
      <c r="G87" s="92"/>
      <c r="H87" s="92"/>
      <c r="I87" s="99">
        <f t="shared" si="17"/>
        <v>0</v>
      </c>
      <c r="J87" s="120"/>
      <c r="K87" s="120"/>
      <c r="L87" s="159"/>
      <c r="M87" s="159"/>
      <c r="N87" s="93"/>
      <c r="O87" s="93"/>
      <c r="P87" s="93"/>
      <c r="Q87" s="93"/>
    </row>
    <row r="88" spans="1:17" ht="26.25">
      <c r="A88" s="12" t="s">
        <v>378</v>
      </c>
      <c r="B88" s="28" t="s">
        <v>139</v>
      </c>
      <c r="C88" s="92"/>
      <c r="D88" s="92"/>
      <c r="E88" s="92"/>
      <c r="F88" s="92"/>
      <c r="G88" s="92"/>
      <c r="H88" s="92"/>
      <c r="I88" s="99">
        <f t="shared" si="17"/>
        <v>0</v>
      </c>
      <c r="J88" s="120"/>
      <c r="K88" s="120"/>
      <c r="L88" s="159"/>
      <c r="M88" s="159"/>
      <c r="N88" s="93"/>
      <c r="O88" s="93"/>
      <c r="P88" s="93"/>
      <c r="Q88" s="93"/>
    </row>
    <row r="89" spans="1:17" ht="26.25">
      <c r="A89" s="12" t="s">
        <v>379</v>
      </c>
      <c r="B89" s="28" t="s">
        <v>140</v>
      </c>
      <c r="C89" s="92"/>
      <c r="D89" s="92"/>
      <c r="E89" s="92"/>
      <c r="F89" s="92"/>
      <c r="G89" s="92"/>
      <c r="H89" s="92"/>
      <c r="I89" s="99">
        <f t="shared" si="17"/>
        <v>0</v>
      </c>
      <c r="J89" s="120"/>
      <c r="K89" s="120"/>
      <c r="L89" s="159"/>
      <c r="M89" s="159"/>
      <c r="N89" s="93"/>
      <c r="O89" s="93"/>
      <c r="P89" s="93"/>
      <c r="Q89" s="93"/>
    </row>
    <row r="90" spans="1:17" ht="14.25">
      <c r="A90" s="12" t="s">
        <v>380</v>
      </c>
      <c r="B90" s="28" t="s">
        <v>141</v>
      </c>
      <c r="C90" s="92"/>
      <c r="D90" s="92"/>
      <c r="E90" s="92"/>
      <c r="F90" s="92"/>
      <c r="G90" s="92"/>
      <c r="H90" s="92"/>
      <c r="I90" s="99">
        <f t="shared" si="17"/>
        <v>0</v>
      </c>
      <c r="J90" s="120"/>
      <c r="K90" s="120"/>
      <c r="L90" s="159"/>
      <c r="M90" s="159"/>
      <c r="N90" s="93"/>
      <c r="O90" s="93"/>
      <c r="P90" s="93"/>
      <c r="Q90" s="93">
        <v>1314159</v>
      </c>
    </row>
    <row r="91" spans="1:17" ht="26.25">
      <c r="A91" s="12" t="s">
        <v>381</v>
      </c>
      <c r="B91" s="28" t="s">
        <v>142</v>
      </c>
      <c r="C91" s="92"/>
      <c r="D91" s="92"/>
      <c r="E91" s="92"/>
      <c r="F91" s="92"/>
      <c r="G91" s="92"/>
      <c r="H91" s="92"/>
      <c r="I91" s="99">
        <f t="shared" si="17"/>
        <v>0</v>
      </c>
      <c r="J91" s="120"/>
      <c r="K91" s="120"/>
      <c r="L91" s="159"/>
      <c r="M91" s="159"/>
      <c r="N91" s="93"/>
      <c r="O91" s="93"/>
      <c r="P91" s="93"/>
      <c r="Q91" s="93"/>
    </row>
    <row r="92" spans="1:17" ht="26.25">
      <c r="A92" s="12" t="s">
        <v>382</v>
      </c>
      <c r="B92" s="28" t="s">
        <v>143</v>
      </c>
      <c r="C92" s="92"/>
      <c r="D92" s="92"/>
      <c r="E92" s="92"/>
      <c r="F92" s="92"/>
      <c r="G92" s="92"/>
      <c r="H92" s="92"/>
      <c r="I92" s="99">
        <f t="shared" si="17"/>
        <v>0</v>
      </c>
      <c r="J92" s="120"/>
      <c r="K92" s="120"/>
      <c r="L92" s="159"/>
      <c r="M92" s="159"/>
      <c r="N92" s="93"/>
      <c r="O92" s="93"/>
      <c r="P92" s="93"/>
      <c r="Q92" s="93"/>
    </row>
    <row r="93" spans="1:17" ht="14.25">
      <c r="A93" s="12" t="s">
        <v>144</v>
      </c>
      <c r="B93" s="28" t="s">
        <v>145</v>
      </c>
      <c r="C93" s="92"/>
      <c r="D93" s="92"/>
      <c r="E93" s="92"/>
      <c r="F93" s="92"/>
      <c r="G93" s="92"/>
      <c r="H93" s="92"/>
      <c r="I93" s="99">
        <f t="shared" si="17"/>
        <v>0</v>
      </c>
      <c r="J93" s="120"/>
      <c r="K93" s="120"/>
      <c r="L93" s="159"/>
      <c r="M93" s="159"/>
      <c r="N93" s="93"/>
      <c r="O93" s="93"/>
      <c r="P93" s="93"/>
      <c r="Q93" s="93"/>
    </row>
    <row r="94" spans="1:17" ht="14.25">
      <c r="A94" s="12" t="s">
        <v>383</v>
      </c>
      <c r="B94" s="28" t="s">
        <v>146</v>
      </c>
      <c r="C94" s="92"/>
      <c r="D94" s="92"/>
      <c r="E94" s="92"/>
      <c r="F94" s="92"/>
      <c r="G94" s="92"/>
      <c r="H94" s="92"/>
      <c r="I94" s="99">
        <f t="shared" si="17"/>
        <v>0</v>
      </c>
      <c r="J94" s="120"/>
      <c r="K94" s="120"/>
      <c r="L94" s="159"/>
      <c r="M94" s="159"/>
      <c r="N94" s="93"/>
      <c r="O94" s="93"/>
      <c r="P94" s="93"/>
      <c r="Q94" s="93"/>
    </row>
    <row r="95" spans="1:17" ht="14.25">
      <c r="A95" s="46" t="s">
        <v>348</v>
      </c>
      <c r="B95" s="49" t="s">
        <v>147</v>
      </c>
      <c r="C95" s="92">
        <f aca="true" t="shared" si="24" ref="C95:H95">SUM(C87:C94)</f>
        <v>0</v>
      </c>
      <c r="D95" s="92">
        <f t="shared" si="24"/>
        <v>0</v>
      </c>
      <c r="E95" s="92">
        <f t="shared" si="24"/>
        <v>0</v>
      </c>
      <c r="F95" s="92">
        <f t="shared" si="24"/>
        <v>0</v>
      </c>
      <c r="G95" s="92">
        <f t="shared" si="24"/>
        <v>0</v>
      </c>
      <c r="H95" s="92">
        <f t="shared" si="24"/>
        <v>0</v>
      </c>
      <c r="I95" s="99">
        <f t="shared" si="17"/>
        <v>0</v>
      </c>
      <c r="J95" s="120"/>
      <c r="K95" s="120"/>
      <c r="L95" s="92">
        <f aca="true" t="shared" si="25" ref="L95:Q95">SUM(L87:L94)</f>
        <v>0</v>
      </c>
      <c r="M95" s="92">
        <f t="shared" si="25"/>
        <v>0</v>
      </c>
      <c r="N95" s="92">
        <f t="shared" si="25"/>
        <v>0</v>
      </c>
      <c r="O95" s="92">
        <f t="shared" si="25"/>
        <v>0</v>
      </c>
      <c r="P95" s="92">
        <f t="shared" si="25"/>
        <v>0</v>
      </c>
      <c r="Q95" s="92">
        <f t="shared" si="25"/>
        <v>1314159</v>
      </c>
    </row>
    <row r="96" spans="1:17" ht="15">
      <c r="A96" s="53" t="s">
        <v>497</v>
      </c>
      <c r="B96" s="49"/>
      <c r="C96" s="92">
        <f aca="true" t="shared" si="26" ref="C96:Q96">SUM(C95,C86,C81)</f>
        <v>0</v>
      </c>
      <c r="D96" s="92">
        <f t="shared" si="26"/>
        <v>130563811.72</v>
      </c>
      <c r="E96" s="92">
        <f t="shared" si="26"/>
        <v>0</v>
      </c>
      <c r="F96" s="92">
        <f t="shared" si="26"/>
        <v>0</v>
      </c>
      <c r="G96" s="92">
        <f t="shared" si="26"/>
        <v>0</v>
      </c>
      <c r="H96" s="92">
        <f t="shared" si="26"/>
        <v>0</v>
      </c>
      <c r="I96" s="99">
        <f t="shared" si="17"/>
        <v>130563811.72</v>
      </c>
      <c r="J96" s="122">
        <f t="shared" si="26"/>
        <v>137915567</v>
      </c>
      <c r="K96" s="122">
        <f t="shared" si="26"/>
        <v>27399431</v>
      </c>
      <c r="L96" s="92">
        <f t="shared" si="26"/>
        <v>112481000</v>
      </c>
      <c r="M96" s="92">
        <f t="shared" si="26"/>
        <v>146285000</v>
      </c>
      <c r="N96" s="92">
        <f t="shared" si="26"/>
        <v>101790155</v>
      </c>
      <c r="O96" s="92">
        <f t="shared" si="26"/>
        <v>27399431</v>
      </c>
      <c r="P96" s="92">
        <f t="shared" si="26"/>
        <v>290476662</v>
      </c>
      <c r="Q96" s="92">
        <f t="shared" si="26"/>
        <v>221700324</v>
      </c>
    </row>
    <row r="97" spans="1:17" ht="15">
      <c r="A97" s="33" t="s">
        <v>391</v>
      </c>
      <c r="B97" s="34" t="s">
        <v>148</v>
      </c>
      <c r="C97" s="92">
        <f aca="true" t="shared" si="27" ref="C97:H97">C95+C86+C81+C72+C58+C49+C24+C23</f>
        <v>4992960</v>
      </c>
      <c r="D97" s="92">
        <f t="shared" si="27"/>
        <v>175134849.72</v>
      </c>
      <c r="E97" s="92">
        <f t="shared" si="27"/>
        <v>190202347.5</v>
      </c>
      <c r="F97" s="92">
        <f t="shared" si="27"/>
        <v>10160000</v>
      </c>
      <c r="G97" s="92">
        <f t="shared" si="27"/>
        <v>0</v>
      </c>
      <c r="H97" s="92">
        <f t="shared" si="27"/>
        <v>202180494</v>
      </c>
      <c r="I97" s="99">
        <f t="shared" si="17"/>
        <v>582670651.22</v>
      </c>
      <c r="J97" s="122">
        <f>J95+J86+J81+J72+J58+J49+J24+J23</f>
        <v>563324461</v>
      </c>
      <c r="K97" s="122">
        <f>K95+K86+K81+K72+K58+K49+K24+K23</f>
        <v>510226134</v>
      </c>
      <c r="L97" s="92">
        <f aca="true" t="shared" si="28" ref="L97:Q97">L95+L86+L81+L72+L58+L49+L24+L23</f>
        <v>675521000</v>
      </c>
      <c r="M97" s="92">
        <f t="shared" si="28"/>
        <v>766051000</v>
      </c>
      <c r="N97" s="92">
        <f t="shared" si="28"/>
        <v>531062529</v>
      </c>
      <c r="O97" s="92">
        <f t="shared" si="28"/>
        <v>512922016</v>
      </c>
      <c r="P97" s="92">
        <f t="shared" si="28"/>
        <v>748437201</v>
      </c>
      <c r="Q97" s="92">
        <f t="shared" si="28"/>
        <v>632429177</v>
      </c>
    </row>
    <row r="98" spans="1:26" ht="14.25">
      <c r="A98" s="12" t="s">
        <v>384</v>
      </c>
      <c r="B98" s="4" t="s">
        <v>149</v>
      </c>
      <c r="C98" s="94"/>
      <c r="D98" s="94"/>
      <c r="E98" s="94"/>
      <c r="F98" s="94"/>
      <c r="G98" s="94"/>
      <c r="H98" s="94"/>
      <c r="I98" s="99">
        <f t="shared" si="17"/>
        <v>0</v>
      </c>
      <c r="J98" s="123"/>
      <c r="K98" s="123"/>
      <c r="L98" s="160"/>
      <c r="M98" s="160"/>
      <c r="N98" s="161"/>
      <c r="O98" s="161"/>
      <c r="P98" s="161"/>
      <c r="Q98" s="94"/>
      <c r="R98" s="20"/>
      <c r="S98" s="20"/>
      <c r="T98" s="20"/>
      <c r="U98" s="20"/>
      <c r="V98" s="20"/>
      <c r="W98" s="20"/>
      <c r="X98" s="20"/>
      <c r="Y98" s="21"/>
      <c r="Z98" s="21"/>
    </row>
    <row r="99" spans="1:26" ht="26.25">
      <c r="A99" s="12" t="s">
        <v>150</v>
      </c>
      <c r="B99" s="4" t="s">
        <v>151</v>
      </c>
      <c r="C99" s="94"/>
      <c r="D99" s="94"/>
      <c r="E99" s="94"/>
      <c r="F99" s="94"/>
      <c r="G99" s="94"/>
      <c r="H99" s="94"/>
      <c r="I99" s="99">
        <f t="shared" si="17"/>
        <v>0</v>
      </c>
      <c r="J99" s="123"/>
      <c r="K99" s="123"/>
      <c r="L99" s="160"/>
      <c r="M99" s="160"/>
      <c r="N99" s="161"/>
      <c r="O99" s="161"/>
      <c r="P99" s="161"/>
      <c r="Q99" s="94"/>
      <c r="R99" s="20"/>
      <c r="S99" s="20"/>
      <c r="T99" s="20"/>
      <c r="U99" s="20"/>
      <c r="V99" s="20"/>
      <c r="W99" s="20"/>
      <c r="X99" s="20"/>
      <c r="Y99" s="21"/>
      <c r="Z99" s="21"/>
    </row>
    <row r="100" spans="1:26" ht="14.25">
      <c r="A100" s="12" t="s">
        <v>385</v>
      </c>
      <c r="B100" s="4" t="s">
        <v>152</v>
      </c>
      <c r="C100" s="94"/>
      <c r="D100" s="94"/>
      <c r="E100" s="94"/>
      <c r="F100" s="94"/>
      <c r="G100" s="94"/>
      <c r="H100" s="94"/>
      <c r="I100" s="99">
        <f t="shared" si="17"/>
        <v>0</v>
      </c>
      <c r="J100" s="123"/>
      <c r="K100" s="123"/>
      <c r="L100" s="160"/>
      <c r="M100" s="160"/>
      <c r="N100" s="161"/>
      <c r="O100" s="161"/>
      <c r="P100" s="161"/>
      <c r="Q100" s="94"/>
      <c r="R100" s="20"/>
      <c r="S100" s="20"/>
      <c r="T100" s="20"/>
      <c r="U100" s="20"/>
      <c r="V100" s="20"/>
      <c r="W100" s="20"/>
      <c r="X100" s="20"/>
      <c r="Y100" s="21"/>
      <c r="Z100" s="21"/>
    </row>
    <row r="101" spans="1:26" ht="14.25">
      <c r="A101" s="14" t="s">
        <v>353</v>
      </c>
      <c r="B101" s="6" t="s">
        <v>153</v>
      </c>
      <c r="C101" s="95">
        <f aca="true" t="shared" si="29" ref="C101:H101">SUM(C98:C100)</f>
        <v>0</v>
      </c>
      <c r="D101" s="95">
        <f t="shared" si="29"/>
        <v>0</v>
      </c>
      <c r="E101" s="95">
        <f t="shared" si="29"/>
        <v>0</v>
      </c>
      <c r="F101" s="95">
        <f t="shared" si="29"/>
        <v>0</v>
      </c>
      <c r="G101" s="95">
        <f t="shared" si="29"/>
        <v>0</v>
      </c>
      <c r="H101" s="95">
        <f t="shared" si="29"/>
        <v>0</v>
      </c>
      <c r="I101" s="99">
        <f t="shared" si="17"/>
        <v>0</v>
      </c>
      <c r="J101" s="124"/>
      <c r="K101" s="124"/>
      <c r="L101" s="162">
        <f>SUM(L98:L100)</f>
        <v>0</v>
      </c>
      <c r="M101" s="162">
        <f>SUM(M98:M100)</f>
        <v>0</v>
      </c>
      <c r="N101" s="162">
        <f>SUM(N98:N100)</f>
        <v>0</v>
      </c>
      <c r="O101" s="162">
        <f>SUM(O98:O100)</f>
        <v>0</v>
      </c>
      <c r="P101" s="162">
        <f>SUM(P98:P100)</f>
        <v>0</v>
      </c>
      <c r="Q101" s="169"/>
      <c r="R101" s="22"/>
      <c r="S101" s="22"/>
      <c r="T101" s="22"/>
      <c r="U101" s="22"/>
      <c r="V101" s="22"/>
      <c r="W101" s="22"/>
      <c r="X101" s="22"/>
      <c r="Y101" s="21"/>
      <c r="Z101" s="21"/>
    </row>
    <row r="102" spans="1:26" ht="14.25">
      <c r="A102" s="35" t="s">
        <v>386</v>
      </c>
      <c r="B102" s="4" t="s">
        <v>154</v>
      </c>
      <c r="C102" s="96"/>
      <c r="D102" s="96"/>
      <c r="E102" s="96"/>
      <c r="F102" s="96"/>
      <c r="G102" s="96"/>
      <c r="H102" s="96"/>
      <c r="I102" s="99">
        <f t="shared" si="17"/>
        <v>0</v>
      </c>
      <c r="J102" s="125"/>
      <c r="K102" s="125"/>
      <c r="L102" s="163"/>
      <c r="M102" s="163"/>
      <c r="N102" s="164"/>
      <c r="O102" s="164"/>
      <c r="P102" s="164"/>
      <c r="Q102" s="170"/>
      <c r="R102" s="23"/>
      <c r="S102" s="23"/>
      <c r="T102" s="23"/>
      <c r="U102" s="23"/>
      <c r="V102" s="23"/>
      <c r="W102" s="23"/>
      <c r="X102" s="23"/>
      <c r="Y102" s="21"/>
      <c r="Z102" s="21"/>
    </row>
    <row r="103" spans="1:26" ht="14.25">
      <c r="A103" s="35" t="s">
        <v>356</v>
      </c>
      <c r="B103" s="4" t="s">
        <v>155</v>
      </c>
      <c r="C103" s="96"/>
      <c r="D103" s="96"/>
      <c r="E103" s="96"/>
      <c r="F103" s="96"/>
      <c r="G103" s="96"/>
      <c r="H103" s="96"/>
      <c r="I103" s="99">
        <f t="shared" si="17"/>
        <v>0</v>
      </c>
      <c r="J103" s="125"/>
      <c r="K103" s="125"/>
      <c r="L103" s="163"/>
      <c r="M103" s="163"/>
      <c r="N103" s="164"/>
      <c r="O103" s="164"/>
      <c r="P103" s="164"/>
      <c r="Q103" s="170"/>
      <c r="R103" s="23"/>
      <c r="S103" s="23"/>
      <c r="T103" s="23"/>
      <c r="U103" s="23"/>
      <c r="V103" s="23"/>
      <c r="W103" s="23"/>
      <c r="X103" s="23"/>
      <c r="Y103" s="21"/>
      <c r="Z103" s="21"/>
    </row>
    <row r="104" spans="1:26" ht="14.25">
      <c r="A104" s="12" t="s">
        <v>156</v>
      </c>
      <c r="B104" s="4" t="s">
        <v>157</v>
      </c>
      <c r="C104" s="97"/>
      <c r="D104" s="97"/>
      <c r="E104" s="97"/>
      <c r="F104" s="97"/>
      <c r="G104" s="97"/>
      <c r="H104" s="97"/>
      <c r="I104" s="99">
        <f t="shared" si="17"/>
        <v>0</v>
      </c>
      <c r="J104" s="123"/>
      <c r="K104" s="123"/>
      <c r="L104" s="160"/>
      <c r="M104" s="160"/>
      <c r="N104" s="161"/>
      <c r="O104" s="161"/>
      <c r="P104" s="161"/>
      <c r="Q104" s="94"/>
      <c r="R104" s="20"/>
      <c r="S104" s="20"/>
      <c r="T104" s="20"/>
      <c r="U104" s="20"/>
      <c r="V104" s="20"/>
      <c r="W104" s="20"/>
      <c r="X104" s="20"/>
      <c r="Y104" s="21"/>
      <c r="Z104" s="21"/>
    </row>
    <row r="105" spans="1:26" ht="14.25">
      <c r="A105" s="12" t="s">
        <v>387</v>
      </c>
      <c r="B105" s="4" t="s">
        <v>158</v>
      </c>
      <c r="C105" s="97"/>
      <c r="D105" s="97"/>
      <c r="E105" s="97"/>
      <c r="F105" s="97"/>
      <c r="G105" s="97"/>
      <c r="H105" s="97"/>
      <c r="I105" s="99">
        <f t="shared" si="17"/>
        <v>0</v>
      </c>
      <c r="J105" s="123"/>
      <c r="K105" s="123"/>
      <c r="L105" s="160"/>
      <c r="M105" s="160"/>
      <c r="N105" s="161"/>
      <c r="O105" s="161"/>
      <c r="P105" s="161"/>
      <c r="Q105" s="94"/>
      <c r="R105" s="20"/>
      <c r="S105" s="20"/>
      <c r="T105" s="20"/>
      <c r="U105" s="20"/>
      <c r="V105" s="20"/>
      <c r="W105" s="20"/>
      <c r="X105" s="20"/>
      <c r="Y105" s="21"/>
      <c r="Z105" s="21"/>
    </row>
    <row r="106" spans="1:26" ht="14.25">
      <c r="A106" s="13" t="s">
        <v>354</v>
      </c>
      <c r="B106" s="6" t="s">
        <v>159</v>
      </c>
      <c r="C106" s="98">
        <f aca="true" t="shared" si="30" ref="C106:H106">SUM(C102:C105)</f>
        <v>0</v>
      </c>
      <c r="D106" s="98">
        <f t="shared" si="30"/>
        <v>0</v>
      </c>
      <c r="E106" s="98">
        <f t="shared" si="30"/>
        <v>0</v>
      </c>
      <c r="F106" s="98">
        <f t="shared" si="30"/>
        <v>0</v>
      </c>
      <c r="G106" s="98">
        <f t="shared" si="30"/>
        <v>0</v>
      </c>
      <c r="H106" s="98">
        <f t="shared" si="30"/>
        <v>0</v>
      </c>
      <c r="I106" s="99">
        <f t="shared" si="17"/>
        <v>0</v>
      </c>
      <c r="J106" s="126"/>
      <c r="K106" s="126"/>
      <c r="L106" s="165">
        <f>SUM(L102:L105)</f>
        <v>0</v>
      </c>
      <c r="M106" s="165">
        <f>SUM(M102:M105)</f>
        <v>0</v>
      </c>
      <c r="N106" s="165">
        <f>SUM(N102:N105)</f>
        <v>0</v>
      </c>
      <c r="O106" s="165">
        <f>SUM(O102:O105)</f>
        <v>0</v>
      </c>
      <c r="P106" s="165">
        <f>SUM(P102:P105)</f>
        <v>0</v>
      </c>
      <c r="Q106" s="171"/>
      <c r="R106" s="24"/>
      <c r="S106" s="24"/>
      <c r="T106" s="24"/>
      <c r="U106" s="24"/>
      <c r="V106" s="24"/>
      <c r="W106" s="24"/>
      <c r="X106" s="24"/>
      <c r="Y106" s="21"/>
      <c r="Z106" s="21"/>
    </row>
    <row r="107" spans="1:26" ht="14.25">
      <c r="A107" s="35" t="s">
        <v>160</v>
      </c>
      <c r="B107" s="4" t="s">
        <v>161</v>
      </c>
      <c r="C107" s="96"/>
      <c r="D107" s="96"/>
      <c r="E107" s="96"/>
      <c r="F107" s="96"/>
      <c r="G107" s="96"/>
      <c r="H107" s="96"/>
      <c r="I107" s="99">
        <f t="shared" si="17"/>
        <v>0</v>
      </c>
      <c r="J107" s="125"/>
      <c r="K107" s="125"/>
      <c r="L107" s="163"/>
      <c r="M107" s="163"/>
      <c r="N107" s="164"/>
      <c r="O107" s="164"/>
      <c r="P107" s="164"/>
      <c r="Q107" s="170"/>
      <c r="R107" s="23"/>
      <c r="S107" s="23"/>
      <c r="T107" s="23"/>
      <c r="U107" s="23"/>
      <c r="V107" s="23"/>
      <c r="W107" s="23"/>
      <c r="X107" s="23"/>
      <c r="Y107" s="21"/>
      <c r="Z107" s="21"/>
    </row>
    <row r="108" spans="1:26" ht="14.25">
      <c r="A108" s="35" t="s">
        <v>162</v>
      </c>
      <c r="B108" s="4" t="s">
        <v>163</v>
      </c>
      <c r="C108" s="96"/>
      <c r="D108" s="96"/>
      <c r="E108" s="96"/>
      <c r="F108" s="96"/>
      <c r="G108" s="96"/>
      <c r="H108" s="96">
        <v>12311796</v>
      </c>
      <c r="I108" s="99">
        <f t="shared" si="17"/>
        <v>12311796</v>
      </c>
      <c r="J108" s="125">
        <v>8924131</v>
      </c>
      <c r="K108" s="125">
        <v>12780143</v>
      </c>
      <c r="L108" s="163"/>
      <c r="M108" s="163">
        <v>14588000</v>
      </c>
      <c r="N108" s="163">
        <v>18702245</v>
      </c>
      <c r="O108" s="163">
        <v>12780143</v>
      </c>
      <c r="P108" s="163">
        <v>13234473</v>
      </c>
      <c r="Q108" s="170">
        <v>13201486</v>
      </c>
      <c r="R108" s="23"/>
      <c r="S108" s="23"/>
      <c r="T108" s="23"/>
      <c r="U108" s="23"/>
      <c r="V108" s="23"/>
      <c r="W108" s="23"/>
      <c r="X108" s="23"/>
      <c r="Y108" s="21"/>
      <c r="Z108" s="21"/>
    </row>
    <row r="109" spans="1:26" ht="14.25">
      <c r="A109" s="13" t="s">
        <v>164</v>
      </c>
      <c r="B109" s="6" t="s">
        <v>165</v>
      </c>
      <c r="C109" s="96"/>
      <c r="D109" s="96"/>
      <c r="E109" s="96"/>
      <c r="F109" s="96"/>
      <c r="G109" s="96"/>
      <c r="H109" s="96">
        <f>'5.1 melléklet'!G6</f>
        <v>218222590</v>
      </c>
      <c r="I109" s="99">
        <f t="shared" si="17"/>
        <v>218222590</v>
      </c>
      <c r="J109" s="125">
        <v>238638263</v>
      </c>
      <c r="K109" s="125">
        <v>197209965</v>
      </c>
      <c r="L109" s="163">
        <v>323298000</v>
      </c>
      <c r="M109" s="163">
        <v>158870000</v>
      </c>
      <c r="N109" s="163">
        <v>200443725</v>
      </c>
      <c r="O109" s="163">
        <v>197209965</v>
      </c>
      <c r="P109" s="163">
        <v>186033527</v>
      </c>
      <c r="Q109" s="170">
        <v>196028581</v>
      </c>
      <c r="R109" s="23"/>
      <c r="S109" s="23"/>
      <c r="T109" s="23"/>
      <c r="U109" s="23"/>
      <c r="V109" s="23"/>
      <c r="W109" s="23"/>
      <c r="X109" s="23"/>
      <c r="Y109" s="21"/>
      <c r="Z109" s="21"/>
    </row>
    <row r="110" spans="1:26" ht="14.25">
      <c r="A110" s="35" t="s">
        <v>166</v>
      </c>
      <c r="B110" s="4" t="s">
        <v>167</v>
      </c>
      <c r="C110" s="96"/>
      <c r="D110" s="96"/>
      <c r="E110" s="96"/>
      <c r="F110" s="96"/>
      <c r="G110" s="96"/>
      <c r="H110" s="96"/>
      <c r="I110" s="99">
        <f t="shared" si="17"/>
        <v>0</v>
      </c>
      <c r="J110" s="125"/>
      <c r="K110" s="125"/>
      <c r="L110" s="163"/>
      <c r="M110" s="163"/>
      <c r="N110" s="164"/>
      <c r="O110" s="164"/>
      <c r="P110" s="164"/>
      <c r="Q110" s="170"/>
      <c r="R110" s="23"/>
      <c r="S110" s="23"/>
      <c r="T110" s="23"/>
      <c r="U110" s="23"/>
      <c r="V110" s="23"/>
      <c r="W110" s="23"/>
      <c r="X110" s="23"/>
      <c r="Y110" s="21"/>
      <c r="Z110" s="21"/>
    </row>
    <row r="111" spans="1:26" ht="14.25">
      <c r="A111" s="35" t="s">
        <v>168</v>
      </c>
      <c r="B111" s="4" t="s">
        <v>169</v>
      </c>
      <c r="C111" s="96"/>
      <c r="D111" s="96"/>
      <c r="E111" s="96"/>
      <c r="F111" s="96"/>
      <c r="G111" s="96"/>
      <c r="H111" s="96"/>
      <c r="I111" s="99">
        <f t="shared" si="17"/>
        <v>0</v>
      </c>
      <c r="J111" s="125"/>
      <c r="K111" s="125"/>
      <c r="L111" s="163"/>
      <c r="M111" s="163"/>
      <c r="N111" s="164"/>
      <c r="O111" s="164"/>
      <c r="P111" s="164"/>
      <c r="Q111" s="170"/>
      <c r="R111" s="23"/>
      <c r="S111" s="23"/>
      <c r="T111" s="23"/>
      <c r="U111" s="23"/>
      <c r="V111" s="23"/>
      <c r="W111" s="23"/>
      <c r="X111" s="23"/>
      <c r="Y111" s="21"/>
      <c r="Z111" s="21"/>
    </row>
    <row r="112" spans="1:26" ht="14.25">
      <c r="A112" s="35" t="s">
        <v>170</v>
      </c>
      <c r="B112" s="4" t="s">
        <v>171</v>
      </c>
      <c r="C112" s="96"/>
      <c r="D112" s="96"/>
      <c r="E112" s="96"/>
      <c r="F112" s="96"/>
      <c r="G112" s="96"/>
      <c r="H112" s="96"/>
      <c r="I112" s="99">
        <f t="shared" si="17"/>
        <v>0</v>
      </c>
      <c r="J112" s="125"/>
      <c r="K112" s="125"/>
      <c r="L112" s="163"/>
      <c r="M112" s="163"/>
      <c r="N112" s="164"/>
      <c r="O112" s="164"/>
      <c r="P112" s="164"/>
      <c r="Q112" s="170"/>
      <c r="R112" s="23"/>
      <c r="S112" s="23"/>
      <c r="T112" s="23"/>
      <c r="U112" s="23"/>
      <c r="V112" s="23"/>
      <c r="W112" s="23"/>
      <c r="X112" s="23"/>
      <c r="Y112" s="21"/>
      <c r="Z112" s="21"/>
    </row>
    <row r="113" spans="1:26" ht="14.25">
      <c r="A113" s="36" t="s">
        <v>355</v>
      </c>
      <c r="B113" s="37" t="s">
        <v>172</v>
      </c>
      <c r="C113" s="98">
        <f aca="true" t="shared" si="31" ref="C113:Q113">SUM(C101,C106,C107:C112)</f>
        <v>0</v>
      </c>
      <c r="D113" s="98">
        <f t="shared" si="31"/>
        <v>0</v>
      </c>
      <c r="E113" s="98">
        <f t="shared" si="31"/>
        <v>0</v>
      </c>
      <c r="F113" s="98">
        <f t="shared" si="31"/>
        <v>0</v>
      </c>
      <c r="G113" s="98">
        <f t="shared" si="31"/>
        <v>0</v>
      </c>
      <c r="H113" s="98">
        <f t="shared" si="31"/>
        <v>230534386</v>
      </c>
      <c r="I113" s="99">
        <f t="shared" si="17"/>
        <v>230534386</v>
      </c>
      <c r="J113" s="127">
        <f t="shared" si="31"/>
        <v>247562394</v>
      </c>
      <c r="K113" s="127">
        <f t="shared" si="31"/>
        <v>209990108</v>
      </c>
      <c r="L113" s="165">
        <f t="shared" si="31"/>
        <v>323298000</v>
      </c>
      <c r="M113" s="165">
        <f t="shared" si="31"/>
        <v>173458000</v>
      </c>
      <c r="N113" s="165">
        <f t="shared" si="31"/>
        <v>219145970</v>
      </c>
      <c r="O113" s="165">
        <f t="shared" si="31"/>
        <v>209990108</v>
      </c>
      <c r="P113" s="165">
        <f t="shared" si="31"/>
        <v>199268000</v>
      </c>
      <c r="Q113" s="165">
        <f t="shared" si="31"/>
        <v>209230067</v>
      </c>
      <c r="R113" s="24"/>
      <c r="S113" s="24"/>
      <c r="T113" s="24"/>
      <c r="U113" s="24"/>
      <c r="V113" s="24"/>
      <c r="W113" s="24"/>
      <c r="X113" s="24"/>
      <c r="Y113" s="21"/>
      <c r="Z113" s="21"/>
    </row>
    <row r="114" spans="1:26" ht="14.25">
      <c r="A114" s="35" t="s">
        <v>173</v>
      </c>
      <c r="B114" s="4" t="s">
        <v>174</v>
      </c>
      <c r="C114" s="96"/>
      <c r="D114" s="96"/>
      <c r="E114" s="96"/>
      <c r="F114" s="96"/>
      <c r="G114" s="96"/>
      <c r="H114" s="96"/>
      <c r="I114" s="99">
        <f t="shared" si="17"/>
        <v>0</v>
      </c>
      <c r="J114" s="125"/>
      <c r="K114" s="125"/>
      <c r="L114" s="163"/>
      <c r="M114" s="163"/>
      <c r="N114" s="164"/>
      <c r="O114" s="164"/>
      <c r="P114" s="164"/>
      <c r="Q114" s="170"/>
      <c r="R114" s="23"/>
      <c r="S114" s="23"/>
      <c r="T114" s="23"/>
      <c r="U114" s="23"/>
      <c r="V114" s="23"/>
      <c r="W114" s="23"/>
      <c r="X114" s="23"/>
      <c r="Y114" s="21"/>
      <c r="Z114" s="21"/>
    </row>
    <row r="115" spans="1:26" ht="14.25">
      <c r="A115" s="12" t="s">
        <v>175</v>
      </c>
      <c r="B115" s="4" t="s">
        <v>176</v>
      </c>
      <c r="C115" s="97"/>
      <c r="D115" s="97"/>
      <c r="E115" s="97"/>
      <c r="F115" s="97"/>
      <c r="G115" s="97"/>
      <c r="H115" s="97"/>
      <c r="I115" s="99">
        <f t="shared" si="17"/>
        <v>0</v>
      </c>
      <c r="J115" s="123"/>
      <c r="K115" s="123"/>
      <c r="L115" s="160"/>
      <c r="M115" s="160"/>
      <c r="N115" s="161"/>
      <c r="O115" s="161"/>
      <c r="P115" s="161"/>
      <c r="Q115" s="94"/>
      <c r="R115" s="20"/>
      <c r="S115" s="20"/>
      <c r="T115" s="20"/>
      <c r="U115" s="20"/>
      <c r="V115" s="20"/>
      <c r="W115" s="20"/>
      <c r="X115" s="20"/>
      <c r="Y115" s="21"/>
      <c r="Z115" s="21"/>
    </row>
    <row r="116" spans="1:26" ht="14.25">
      <c r="A116" s="35" t="s">
        <v>388</v>
      </c>
      <c r="B116" s="4" t="s">
        <v>177</v>
      </c>
      <c r="C116" s="96"/>
      <c r="D116" s="96"/>
      <c r="E116" s="96"/>
      <c r="F116" s="96"/>
      <c r="G116" s="96"/>
      <c r="H116" s="96"/>
      <c r="I116" s="99">
        <f t="shared" si="17"/>
        <v>0</v>
      </c>
      <c r="J116" s="125"/>
      <c r="K116" s="125"/>
      <c r="L116" s="163"/>
      <c r="M116" s="163"/>
      <c r="N116" s="164"/>
      <c r="O116" s="164"/>
      <c r="P116" s="164"/>
      <c r="Q116" s="170"/>
      <c r="R116" s="23"/>
      <c r="S116" s="23"/>
      <c r="T116" s="23"/>
      <c r="U116" s="23"/>
      <c r="V116" s="23"/>
      <c r="W116" s="23"/>
      <c r="X116" s="23"/>
      <c r="Y116" s="21"/>
      <c r="Z116" s="21"/>
    </row>
    <row r="117" spans="1:26" ht="14.25">
      <c r="A117" s="35" t="s">
        <v>357</v>
      </c>
      <c r="B117" s="4" t="s">
        <v>178</v>
      </c>
      <c r="C117" s="96"/>
      <c r="D117" s="96"/>
      <c r="E117" s="96"/>
      <c r="F117" s="96"/>
      <c r="G117" s="96"/>
      <c r="H117" s="96"/>
      <c r="I117" s="99">
        <f t="shared" si="17"/>
        <v>0</v>
      </c>
      <c r="J117" s="125"/>
      <c r="K117" s="125"/>
      <c r="L117" s="163"/>
      <c r="M117" s="163"/>
      <c r="N117" s="164"/>
      <c r="O117" s="164"/>
      <c r="P117" s="164"/>
      <c r="Q117" s="170"/>
      <c r="R117" s="23"/>
      <c r="S117" s="23"/>
      <c r="T117" s="23"/>
      <c r="U117" s="23"/>
      <c r="V117" s="23"/>
      <c r="W117" s="23"/>
      <c r="X117" s="23"/>
      <c r="Y117" s="21"/>
      <c r="Z117" s="21"/>
    </row>
    <row r="118" spans="1:26" ht="14.25">
      <c r="A118" s="36" t="s">
        <v>358</v>
      </c>
      <c r="B118" s="37" t="s">
        <v>179</v>
      </c>
      <c r="C118" s="98"/>
      <c r="D118" s="98"/>
      <c r="E118" s="98"/>
      <c r="F118" s="98"/>
      <c r="G118" s="98"/>
      <c r="H118" s="98"/>
      <c r="I118" s="99">
        <f t="shared" si="17"/>
        <v>0</v>
      </c>
      <c r="J118" s="126"/>
      <c r="K118" s="126"/>
      <c r="L118" s="166"/>
      <c r="M118" s="166"/>
      <c r="N118" s="167"/>
      <c r="O118" s="167"/>
      <c r="P118" s="167"/>
      <c r="Q118" s="171"/>
      <c r="R118" s="24"/>
      <c r="S118" s="24"/>
      <c r="T118" s="24"/>
      <c r="U118" s="24"/>
      <c r="V118" s="24"/>
      <c r="W118" s="24"/>
      <c r="X118" s="24"/>
      <c r="Y118" s="21"/>
      <c r="Z118" s="21"/>
    </row>
    <row r="119" spans="1:26" ht="14.25">
      <c r="A119" s="12" t="s">
        <v>180</v>
      </c>
      <c r="B119" s="4" t="s">
        <v>181</v>
      </c>
      <c r="C119" s="97"/>
      <c r="D119" s="97"/>
      <c r="E119" s="97"/>
      <c r="F119" s="97"/>
      <c r="G119" s="97"/>
      <c r="H119" s="97"/>
      <c r="I119" s="99">
        <f t="shared" si="17"/>
        <v>0</v>
      </c>
      <c r="J119" s="123"/>
      <c r="K119" s="123"/>
      <c r="L119" s="160"/>
      <c r="M119" s="160"/>
      <c r="N119" s="161"/>
      <c r="O119" s="161"/>
      <c r="P119" s="161"/>
      <c r="Q119" s="94"/>
      <c r="R119" s="20"/>
      <c r="S119" s="20"/>
      <c r="T119" s="20"/>
      <c r="U119" s="20"/>
      <c r="V119" s="20"/>
      <c r="W119" s="20"/>
      <c r="X119" s="20"/>
      <c r="Y119" s="21"/>
      <c r="Z119" s="21"/>
    </row>
    <row r="120" spans="1:26" ht="15">
      <c r="A120" s="38" t="s">
        <v>392</v>
      </c>
      <c r="B120" s="39" t="s">
        <v>182</v>
      </c>
      <c r="C120" s="98">
        <f aca="true" t="shared" si="32" ref="C120:Q120">SUM(C113,C118)</f>
        <v>0</v>
      </c>
      <c r="D120" s="98">
        <f t="shared" si="32"/>
        <v>0</v>
      </c>
      <c r="E120" s="98">
        <f t="shared" si="32"/>
        <v>0</v>
      </c>
      <c r="F120" s="98">
        <f t="shared" si="32"/>
        <v>0</v>
      </c>
      <c r="G120" s="98">
        <f t="shared" si="32"/>
        <v>0</v>
      </c>
      <c r="H120" s="98">
        <f t="shared" si="32"/>
        <v>230534386</v>
      </c>
      <c r="I120" s="99">
        <f t="shared" si="17"/>
        <v>230534386</v>
      </c>
      <c r="J120" s="127">
        <f t="shared" si="32"/>
        <v>247562394</v>
      </c>
      <c r="K120" s="127">
        <f t="shared" si="32"/>
        <v>209990108</v>
      </c>
      <c r="L120" s="165">
        <f t="shared" si="32"/>
        <v>323298000</v>
      </c>
      <c r="M120" s="165">
        <f t="shared" si="32"/>
        <v>173458000</v>
      </c>
      <c r="N120" s="165">
        <f t="shared" si="32"/>
        <v>219145970</v>
      </c>
      <c r="O120" s="165">
        <f t="shared" si="32"/>
        <v>209990108</v>
      </c>
      <c r="P120" s="165">
        <f t="shared" si="32"/>
        <v>199268000</v>
      </c>
      <c r="Q120" s="165">
        <f t="shared" si="32"/>
        <v>209230067</v>
      </c>
      <c r="R120" s="24"/>
      <c r="S120" s="24"/>
      <c r="T120" s="24"/>
      <c r="U120" s="24"/>
      <c r="V120" s="24"/>
      <c r="W120" s="24"/>
      <c r="X120" s="24"/>
      <c r="Y120" s="21"/>
      <c r="Z120" s="21"/>
    </row>
    <row r="121" spans="1:26" ht="15">
      <c r="A121" s="42" t="s">
        <v>428</v>
      </c>
      <c r="B121" s="43"/>
      <c r="C121" s="92">
        <f aca="true" t="shared" si="33" ref="C121:Q121">SUM(C97,C120)</f>
        <v>4992960</v>
      </c>
      <c r="D121" s="92">
        <f t="shared" si="33"/>
        <v>175134849.72</v>
      </c>
      <c r="E121" s="92">
        <f t="shared" si="33"/>
        <v>190202347.5</v>
      </c>
      <c r="F121" s="92">
        <f t="shared" si="33"/>
        <v>10160000</v>
      </c>
      <c r="G121" s="92">
        <f t="shared" si="33"/>
        <v>0</v>
      </c>
      <c r="H121" s="92">
        <f t="shared" si="33"/>
        <v>432714880</v>
      </c>
      <c r="I121" s="99">
        <f t="shared" si="17"/>
        <v>813205037.22</v>
      </c>
      <c r="J121" s="122">
        <f t="shared" si="33"/>
        <v>810886855</v>
      </c>
      <c r="K121" s="122">
        <f t="shared" si="33"/>
        <v>720216242</v>
      </c>
      <c r="L121" s="92">
        <f t="shared" si="33"/>
        <v>998819000</v>
      </c>
      <c r="M121" s="92">
        <f t="shared" si="33"/>
        <v>939509000</v>
      </c>
      <c r="N121" s="92">
        <f t="shared" si="33"/>
        <v>750208499</v>
      </c>
      <c r="O121" s="92">
        <f t="shared" si="33"/>
        <v>722912124</v>
      </c>
      <c r="P121" s="92">
        <f t="shared" si="33"/>
        <v>947705201</v>
      </c>
      <c r="Q121" s="92">
        <f t="shared" si="33"/>
        <v>841659244</v>
      </c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2:26" ht="14.25">
      <c r="B122" s="21"/>
      <c r="C122" s="21"/>
      <c r="D122" s="21"/>
      <c r="E122" s="21"/>
      <c r="F122" s="21"/>
      <c r="G122" s="21"/>
      <c r="H122" s="21"/>
      <c r="I122" s="174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2:26" ht="14.25">
      <c r="B123" s="21"/>
      <c r="C123" s="21"/>
      <c r="D123" s="21"/>
      <c r="E123" s="21"/>
      <c r="F123" s="21"/>
      <c r="G123" s="21"/>
      <c r="H123" s="21"/>
      <c r="I123" s="174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2:26" ht="14.25">
      <c r="B124" s="21"/>
      <c r="C124" s="21"/>
      <c r="D124" s="21"/>
      <c r="E124" s="21"/>
      <c r="F124" s="21"/>
      <c r="G124" s="21"/>
      <c r="H124" s="21"/>
      <c r="I124" s="174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2:26" ht="14.25">
      <c r="B125" s="21"/>
      <c r="C125" s="21"/>
      <c r="D125" s="21"/>
      <c r="E125" s="21"/>
      <c r="F125" s="21"/>
      <c r="G125" s="21"/>
      <c r="H125" s="21"/>
      <c r="I125" s="174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2:26" ht="14.25">
      <c r="B126" s="21"/>
      <c r="C126" s="21"/>
      <c r="D126" s="21"/>
      <c r="E126" s="21"/>
      <c r="F126" s="21"/>
      <c r="G126" s="21"/>
      <c r="H126" s="21"/>
      <c r="I126" s="174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2:26" ht="14.25">
      <c r="B127" s="21"/>
      <c r="C127" s="21"/>
      <c r="D127" s="21"/>
      <c r="E127" s="21"/>
      <c r="F127" s="21"/>
      <c r="G127" s="21"/>
      <c r="H127" s="21"/>
      <c r="I127" s="174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2:26" ht="14.25">
      <c r="B128" s="21"/>
      <c r="C128" s="21"/>
      <c r="D128" s="21"/>
      <c r="E128" s="21"/>
      <c r="F128" s="21"/>
      <c r="G128" s="21"/>
      <c r="H128" s="21"/>
      <c r="I128" s="174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2:26" ht="14.25">
      <c r="B129" s="21"/>
      <c r="C129" s="21"/>
      <c r="D129" s="21"/>
      <c r="E129" s="21"/>
      <c r="F129" s="21"/>
      <c r="G129" s="21"/>
      <c r="H129" s="21"/>
      <c r="I129" s="174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2:26" ht="14.25">
      <c r="B130" s="21"/>
      <c r="C130" s="21"/>
      <c r="D130" s="21"/>
      <c r="E130" s="21"/>
      <c r="F130" s="21"/>
      <c r="G130" s="21"/>
      <c r="H130" s="21"/>
      <c r="I130" s="174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2:26" ht="14.25">
      <c r="B131" s="21"/>
      <c r="C131" s="21"/>
      <c r="D131" s="21"/>
      <c r="E131" s="21"/>
      <c r="F131" s="21"/>
      <c r="G131" s="21"/>
      <c r="H131" s="21"/>
      <c r="I131" s="174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2:26" ht="14.25">
      <c r="B132" s="21"/>
      <c r="C132" s="21"/>
      <c r="D132" s="21"/>
      <c r="E132" s="21"/>
      <c r="F132" s="21"/>
      <c r="G132" s="21"/>
      <c r="H132" s="21"/>
      <c r="I132" s="174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2:26" ht="14.25">
      <c r="B133" s="21"/>
      <c r="C133" s="21"/>
      <c r="D133" s="21"/>
      <c r="E133" s="21"/>
      <c r="F133" s="21"/>
      <c r="G133" s="21"/>
      <c r="H133" s="21"/>
      <c r="I133" s="174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2:26" ht="14.25">
      <c r="B134" s="21"/>
      <c r="C134" s="21"/>
      <c r="D134" s="21"/>
      <c r="E134" s="21"/>
      <c r="F134" s="21"/>
      <c r="G134" s="21"/>
      <c r="H134" s="21"/>
      <c r="I134" s="174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2:26" ht="14.25">
      <c r="B135" s="21"/>
      <c r="C135" s="21"/>
      <c r="D135" s="21"/>
      <c r="E135" s="21"/>
      <c r="F135" s="21"/>
      <c r="G135" s="21"/>
      <c r="H135" s="21"/>
      <c r="I135" s="174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2:26" ht="14.25">
      <c r="B136" s="21"/>
      <c r="C136" s="21"/>
      <c r="D136" s="21"/>
      <c r="E136" s="21"/>
      <c r="F136" s="21"/>
      <c r="G136" s="21"/>
      <c r="H136" s="21"/>
      <c r="I136" s="174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2:26" ht="14.25">
      <c r="B137" s="21"/>
      <c r="C137" s="21"/>
      <c r="D137" s="21"/>
      <c r="E137" s="21"/>
      <c r="F137" s="21"/>
      <c r="G137" s="21"/>
      <c r="H137" s="21"/>
      <c r="I137" s="174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2:26" ht="14.25">
      <c r="B138" s="21"/>
      <c r="C138" s="21"/>
      <c r="D138" s="21"/>
      <c r="E138" s="21"/>
      <c r="F138" s="21"/>
      <c r="G138" s="21"/>
      <c r="H138" s="21"/>
      <c r="I138" s="174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2:26" ht="14.25">
      <c r="B139" s="21"/>
      <c r="C139" s="21"/>
      <c r="D139" s="21"/>
      <c r="E139" s="21"/>
      <c r="F139" s="21"/>
      <c r="G139" s="21"/>
      <c r="H139" s="21"/>
      <c r="I139" s="174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2:26" ht="14.25">
      <c r="B140" s="21"/>
      <c r="C140" s="21"/>
      <c r="D140" s="21"/>
      <c r="E140" s="21"/>
      <c r="F140" s="21"/>
      <c r="G140" s="21"/>
      <c r="H140" s="21"/>
      <c r="I140" s="174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2:26" ht="14.25">
      <c r="B141" s="21"/>
      <c r="C141" s="21"/>
      <c r="D141" s="21"/>
      <c r="E141" s="21"/>
      <c r="F141" s="21"/>
      <c r="G141" s="21"/>
      <c r="H141" s="21"/>
      <c r="I141" s="174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2:26" ht="14.25">
      <c r="B142" s="21"/>
      <c r="C142" s="21"/>
      <c r="D142" s="21"/>
      <c r="E142" s="21"/>
      <c r="F142" s="21"/>
      <c r="G142" s="21"/>
      <c r="H142" s="21"/>
      <c r="I142" s="174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2:26" ht="14.25">
      <c r="B143" s="21"/>
      <c r="C143" s="21"/>
      <c r="D143" s="21"/>
      <c r="E143" s="21"/>
      <c r="F143" s="21"/>
      <c r="G143" s="21"/>
      <c r="H143" s="21"/>
      <c r="I143" s="174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2:26" ht="14.25">
      <c r="B144" s="21"/>
      <c r="C144" s="21"/>
      <c r="D144" s="21"/>
      <c r="E144" s="21"/>
      <c r="F144" s="21"/>
      <c r="G144" s="21"/>
      <c r="H144" s="21"/>
      <c r="I144" s="174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2:26" ht="14.25">
      <c r="B145" s="21"/>
      <c r="C145" s="21"/>
      <c r="D145" s="21"/>
      <c r="E145" s="21"/>
      <c r="F145" s="21"/>
      <c r="G145" s="21"/>
      <c r="H145" s="21"/>
      <c r="I145" s="174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2:26" ht="14.25">
      <c r="B146" s="21"/>
      <c r="C146" s="21"/>
      <c r="D146" s="21"/>
      <c r="E146" s="21"/>
      <c r="F146" s="21"/>
      <c r="G146" s="21"/>
      <c r="H146" s="21"/>
      <c r="I146" s="174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2:26" ht="14.25">
      <c r="B147" s="21"/>
      <c r="C147" s="21"/>
      <c r="D147" s="21"/>
      <c r="E147" s="21"/>
      <c r="F147" s="21"/>
      <c r="G147" s="21"/>
      <c r="H147" s="21"/>
      <c r="I147" s="174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2:26" ht="14.25">
      <c r="B148" s="21"/>
      <c r="C148" s="21"/>
      <c r="D148" s="21"/>
      <c r="E148" s="21"/>
      <c r="F148" s="21"/>
      <c r="G148" s="21"/>
      <c r="H148" s="21"/>
      <c r="I148" s="174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2:26" ht="14.25">
      <c r="B149" s="21"/>
      <c r="C149" s="21"/>
      <c r="D149" s="21"/>
      <c r="E149" s="21"/>
      <c r="F149" s="21"/>
      <c r="G149" s="21"/>
      <c r="H149" s="21"/>
      <c r="I149" s="174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2:26" ht="14.25">
      <c r="B150" s="21"/>
      <c r="C150" s="21"/>
      <c r="D150" s="21"/>
      <c r="E150" s="21"/>
      <c r="F150" s="21"/>
      <c r="G150" s="21"/>
      <c r="H150" s="21"/>
      <c r="I150" s="174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2:26" ht="14.25">
      <c r="B151" s="21"/>
      <c r="C151" s="21"/>
      <c r="D151" s="21"/>
      <c r="E151" s="21"/>
      <c r="F151" s="21"/>
      <c r="G151" s="21"/>
      <c r="H151" s="21"/>
      <c r="I151" s="174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2:26" ht="14.25">
      <c r="B152" s="21"/>
      <c r="C152" s="21"/>
      <c r="D152" s="21"/>
      <c r="E152" s="21"/>
      <c r="F152" s="21"/>
      <c r="G152" s="21"/>
      <c r="H152" s="21"/>
      <c r="I152" s="174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2:26" ht="14.25">
      <c r="B153" s="21"/>
      <c r="C153" s="21"/>
      <c r="D153" s="21"/>
      <c r="E153" s="21"/>
      <c r="F153" s="21"/>
      <c r="G153" s="21"/>
      <c r="H153" s="21"/>
      <c r="I153" s="174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2:26" ht="14.25">
      <c r="B154" s="21"/>
      <c r="C154" s="21"/>
      <c r="D154" s="21"/>
      <c r="E154" s="21"/>
      <c r="F154" s="21"/>
      <c r="G154" s="21"/>
      <c r="H154" s="21"/>
      <c r="I154" s="174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2:26" ht="14.25">
      <c r="B155" s="21"/>
      <c r="C155" s="21"/>
      <c r="D155" s="21"/>
      <c r="E155" s="21"/>
      <c r="F155" s="21"/>
      <c r="G155" s="21"/>
      <c r="H155" s="21"/>
      <c r="I155" s="174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2:26" ht="14.25">
      <c r="B156" s="21"/>
      <c r="C156" s="21"/>
      <c r="D156" s="21"/>
      <c r="E156" s="21"/>
      <c r="F156" s="21"/>
      <c r="G156" s="21"/>
      <c r="H156" s="21"/>
      <c r="I156" s="174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2:26" ht="14.25">
      <c r="B157" s="21"/>
      <c r="C157" s="21"/>
      <c r="D157" s="21"/>
      <c r="E157" s="21"/>
      <c r="F157" s="21"/>
      <c r="G157" s="21"/>
      <c r="H157" s="21"/>
      <c r="I157" s="174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2:26" ht="14.25">
      <c r="B158" s="21"/>
      <c r="C158" s="21"/>
      <c r="D158" s="21"/>
      <c r="E158" s="21"/>
      <c r="F158" s="21"/>
      <c r="G158" s="21"/>
      <c r="H158" s="21"/>
      <c r="I158" s="174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2:26" ht="14.25">
      <c r="B159" s="21"/>
      <c r="C159" s="21"/>
      <c r="D159" s="21"/>
      <c r="E159" s="21"/>
      <c r="F159" s="21"/>
      <c r="G159" s="21"/>
      <c r="H159" s="21"/>
      <c r="I159" s="174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2:26" ht="14.25">
      <c r="B160" s="21"/>
      <c r="C160" s="21"/>
      <c r="D160" s="21"/>
      <c r="E160" s="21"/>
      <c r="F160" s="21"/>
      <c r="G160" s="21"/>
      <c r="H160" s="21"/>
      <c r="I160" s="174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2:26" ht="14.25">
      <c r="B161" s="21"/>
      <c r="C161" s="21"/>
      <c r="D161" s="21"/>
      <c r="E161" s="21"/>
      <c r="F161" s="21"/>
      <c r="G161" s="21"/>
      <c r="H161" s="21"/>
      <c r="I161" s="174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2:26" ht="14.25">
      <c r="B162" s="21"/>
      <c r="C162" s="21"/>
      <c r="D162" s="21"/>
      <c r="E162" s="21"/>
      <c r="F162" s="21"/>
      <c r="G162" s="21"/>
      <c r="H162" s="21"/>
      <c r="I162" s="174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2:26" ht="14.25">
      <c r="B163" s="21"/>
      <c r="C163" s="21"/>
      <c r="D163" s="21"/>
      <c r="E163" s="21"/>
      <c r="F163" s="21"/>
      <c r="G163" s="21"/>
      <c r="H163" s="21"/>
      <c r="I163" s="174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2:26" ht="14.25">
      <c r="B164" s="21"/>
      <c r="C164" s="21"/>
      <c r="D164" s="21"/>
      <c r="E164" s="21"/>
      <c r="F164" s="21"/>
      <c r="G164" s="21"/>
      <c r="H164" s="21"/>
      <c r="I164" s="174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2:26" ht="14.25">
      <c r="B165" s="21"/>
      <c r="C165" s="21"/>
      <c r="D165" s="21"/>
      <c r="E165" s="21"/>
      <c r="F165" s="21"/>
      <c r="G165" s="21"/>
      <c r="H165" s="21"/>
      <c r="I165" s="174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2:26" ht="14.25">
      <c r="B166" s="21"/>
      <c r="C166" s="21"/>
      <c r="D166" s="21"/>
      <c r="E166" s="21"/>
      <c r="F166" s="21"/>
      <c r="G166" s="21"/>
      <c r="H166" s="21"/>
      <c r="I166" s="174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2:26" ht="14.25">
      <c r="B167" s="21"/>
      <c r="C167" s="21"/>
      <c r="D167" s="21"/>
      <c r="E167" s="21"/>
      <c r="F167" s="21"/>
      <c r="G167" s="21"/>
      <c r="H167" s="21"/>
      <c r="I167" s="174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2:26" ht="14.25">
      <c r="B168" s="21"/>
      <c r="C168" s="21"/>
      <c r="D168" s="21"/>
      <c r="E168" s="21"/>
      <c r="F168" s="21"/>
      <c r="G168" s="21"/>
      <c r="H168" s="21"/>
      <c r="I168" s="174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2:26" ht="14.25">
      <c r="B169" s="21"/>
      <c r="C169" s="21"/>
      <c r="D169" s="21"/>
      <c r="E169" s="21"/>
      <c r="F169" s="21"/>
      <c r="G169" s="21"/>
      <c r="H169" s="21"/>
      <c r="I169" s="174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2:26" ht="14.25">
      <c r="B170" s="21"/>
      <c r="C170" s="21"/>
      <c r="D170" s="21"/>
      <c r="E170" s="21"/>
      <c r="F170" s="21"/>
      <c r="G170" s="21"/>
      <c r="H170" s="21"/>
      <c r="I170" s="174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</sheetData>
  <sheetProtection/>
  <mergeCells count="2">
    <mergeCell ref="A1:I1"/>
    <mergeCell ref="A2:I2"/>
  </mergeCells>
  <printOptions/>
  <pageMargins left="0.2362204724409449" right="0.15748031496062992" top="0.3937007874015748" bottom="0.2755905511811024" header="0.1968503937007874" footer="0.1968503937007874"/>
  <pageSetup horizontalDpi="600" verticalDpi="600" orientation="portrait" paperSize="9" scale="55" r:id="rId1"/>
  <headerFooter>
    <oddHeader>&amp;R/2020. (     ) önkormányzati rendelet 1.1 melléklete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25">
      <selection activeCell="H65" sqref="H65"/>
    </sheetView>
  </sheetViews>
  <sheetFormatPr defaultColWidth="9.140625" defaultRowHeight="15"/>
  <cols>
    <col min="1" max="1" width="82.00390625" style="0" customWidth="1"/>
    <col min="3" max="3" width="12.28125" style="0" customWidth="1"/>
    <col min="4" max="4" width="12.57421875" style="0" hidden="1" customWidth="1"/>
    <col min="5" max="5" width="12.28125" style="0" hidden="1" customWidth="1"/>
    <col min="10" max="11" width="0" style="0" hidden="1" customWidth="1"/>
  </cols>
  <sheetData>
    <row r="1" spans="1:4" ht="27.75" customHeight="1">
      <c r="A1" s="175" t="s">
        <v>602</v>
      </c>
      <c r="B1" s="179"/>
      <c r="C1" s="179"/>
      <c r="D1" s="179"/>
    </row>
    <row r="2" spans="1:4" ht="36.75" customHeight="1">
      <c r="A2" s="176" t="s">
        <v>578</v>
      </c>
      <c r="B2" s="176"/>
      <c r="C2" s="176"/>
      <c r="D2" s="176"/>
    </row>
    <row r="3" spans="1:4" ht="18.75" customHeight="1">
      <c r="A3" s="64"/>
      <c r="B3" s="66"/>
      <c r="C3" s="66"/>
      <c r="D3" s="66"/>
    </row>
    <row r="4" ht="23.25" customHeight="1">
      <c r="A4" s="3" t="s">
        <v>560</v>
      </c>
    </row>
    <row r="5" spans="1:5" ht="39.75">
      <c r="A5" s="41" t="s">
        <v>556</v>
      </c>
      <c r="B5" s="2" t="s">
        <v>12</v>
      </c>
      <c r="C5" s="88" t="s">
        <v>609</v>
      </c>
      <c r="D5" s="88" t="s">
        <v>591</v>
      </c>
      <c r="E5" s="88" t="s">
        <v>595</v>
      </c>
    </row>
    <row r="6" spans="1:5" ht="14.25">
      <c r="A6" s="11" t="s">
        <v>310</v>
      </c>
      <c r="B6" s="5" t="s">
        <v>91</v>
      </c>
      <c r="C6" s="111"/>
      <c r="D6" s="101"/>
      <c r="E6" s="25"/>
    </row>
    <row r="7" spans="1:5" ht="14.25">
      <c r="A7" s="11" t="s">
        <v>311</v>
      </c>
      <c r="B7" s="5" t="s">
        <v>91</v>
      </c>
      <c r="C7" s="111"/>
      <c r="D7" s="101"/>
      <c r="E7" s="25"/>
    </row>
    <row r="8" spans="1:5" ht="14.25">
      <c r="A8" s="11" t="s">
        <v>312</v>
      </c>
      <c r="B8" s="5" t="s">
        <v>91</v>
      </c>
      <c r="C8" s="111"/>
      <c r="D8" s="101"/>
      <c r="E8" s="25"/>
    </row>
    <row r="9" spans="1:5" ht="14.25">
      <c r="A9" s="11" t="s">
        <v>313</v>
      </c>
      <c r="B9" s="5" t="s">
        <v>91</v>
      </c>
      <c r="C9" s="111"/>
      <c r="D9" s="101"/>
      <c r="E9" s="25"/>
    </row>
    <row r="10" spans="1:5" ht="14.25">
      <c r="A10" s="12" t="s">
        <v>314</v>
      </c>
      <c r="B10" s="5" t="s">
        <v>91</v>
      </c>
      <c r="C10" s="111"/>
      <c r="D10" s="101"/>
      <c r="E10" s="25"/>
    </row>
    <row r="11" spans="1:5" ht="14.25">
      <c r="A11" s="12" t="s">
        <v>315</v>
      </c>
      <c r="B11" s="5" t="s">
        <v>91</v>
      </c>
      <c r="C11" s="111"/>
      <c r="D11" s="101"/>
      <c r="E11" s="25"/>
    </row>
    <row r="12" spans="1:5" ht="14.25">
      <c r="A12" s="14" t="s">
        <v>9</v>
      </c>
      <c r="B12" s="13" t="s">
        <v>91</v>
      </c>
      <c r="C12" s="112">
        <f>SUM(C6:C11)</f>
        <v>0</v>
      </c>
      <c r="D12" s="112">
        <f>SUM(D6:D11)</f>
        <v>0</v>
      </c>
      <c r="E12" s="25"/>
    </row>
    <row r="13" spans="1:5" ht="14.25">
      <c r="A13" s="11" t="s">
        <v>316</v>
      </c>
      <c r="B13" s="5" t="s">
        <v>92</v>
      </c>
      <c r="C13" s="111"/>
      <c r="D13" s="101"/>
      <c r="E13" s="25"/>
    </row>
    <row r="14" spans="1:5" ht="14.25">
      <c r="A14" s="15" t="s">
        <v>8</v>
      </c>
      <c r="B14" s="13" t="s">
        <v>92</v>
      </c>
      <c r="C14" s="112">
        <f>SUM(C13)</f>
        <v>0</v>
      </c>
      <c r="D14" s="112">
        <f>SUM(D13)</f>
        <v>0</v>
      </c>
      <c r="E14" s="25"/>
    </row>
    <row r="15" spans="1:5" ht="14.25">
      <c r="A15" s="11" t="s">
        <v>317</v>
      </c>
      <c r="B15" s="5" t="s">
        <v>93</v>
      </c>
      <c r="C15" s="111"/>
      <c r="D15" s="101"/>
      <c r="E15" s="25"/>
    </row>
    <row r="16" spans="1:5" ht="14.25">
      <c r="A16" s="11" t="s">
        <v>318</v>
      </c>
      <c r="B16" s="5" t="s">
        <v>93</v>
      </c>
      <c r="C16" s="111"/>
      <c r="D16" s="101"/>
      <c r="E16" s="25"/>
    </row>
    <row r="17" spans="1:5" ht="14.25">
      <c r="A17" s="12" t="s">
        <v>319</v>
      </c>
      <c r="B17" s="5" t="s">
        <v>93</v>
      </c>
      <c r="C17" s="111"/>
      <c r="D17" s="101"/>
      <c r="E17" s="25"/>
    </row>
    <row r="18" spans="1:5" ht="14.25">
      <c r="A18" s="12" t="s">
        <v>320</v>
      </c>
      <c r="B18" s="5" t="s">
        <v>93</v>
      </c>
      <c r="C18" s="111"/>
      <c r="D18" s="101"/>
      <c r="E18" s="25"/>
    </row>
    <row r="19" spans="1:5" ht="14.25">
      <c r="A19" s="12" t="s">
        <v>321</v>
      </c>
      <c r="B19" s="5" t="s">
        <v>93</v>
      </c>
      <c r="C19" s="111"/>
      <c r="D19" s="101"/>
      <c r="E19" s="25"/>
    </row>
    <row r="20" spans="1:5" ht="26.25">
      <c r="A20" s="16" t="s">
        <v>322</v>
      </c>
      <c r="B20" s="5" t="s">
        <v>93</v>
      </c>
      <c r="C20" s="111"/>
      <c r="D20" s="101"/>
      <c r="E20" s="25"/>
    </row>
    <row r="21" spans="1:5" ht="14.25">
      <c r="A21" s="10" t="s">
        <v>7</v>
      </c>
      <c r="B21" s="13" t="s">
        <v>93</v>
      </c>
      <c r="C21" s="112">
        <f>SUM(C15:C20)</f>
        <v>0</v>
      </c>
      <c r="D21" s="112">
        <f>SUM(D15:D20)</f>
        <v>0</v>
      </c>
      <c r="E21" s="25"/>
    </row>
    <row r="22" spans="1:5" ht="14.25">
      <c r="A22" s="11" t="s">
        <v>323</v>
      </c>
      <c r="B22" s="5" t="s">
        <v>94</v>
      </c>
      <c r="C22" s="111"/>
      <c r="D22" s="101"/>
      <c r="E22" s="25"/>
    </row>
    <row r="23" spans="1:5" ht="14.25">
      <c r="A23" s="11" t="s">
        <v>324</v>
      </c>
      <c r="B23" s="5" t="s">
        <v>94</v>
      </c>
      <c r="C23" s="111"/>
      <c r="D23" s="101"/>
      <c r="E23" s="25"/>
    </row>
    <row r="24" spans="1:5" ht="14.25">
      <c r="A24" s="10" t="s">
        <v>6</v>
      </c>
      <c r="B24" s="7" t="s">
        <v>94</v>
      </c>
      <c r="C24" s="113">
        <f>SUM(C22:C23)</f>
        <v>0</v>
      </c>
      <c r="D24" s="113">
        <f>SUM(D22:D23)</f>
        <v>0</v>
      </c>
      <c r="E24" s="25"/>
    </row>
    <row r="25" spans="1:5" ht="14.25">
      <c r="A25" s="11" t="s">
        <v>325</v>
      </c>
      <c r="B25" s="5" t="s">
        <v>95</v>
      </c>
      <c r="C25" s="111"/>
      <c r="D25" s="101"/>
      <c r="E25" s="25"/>
    </row>
    <row r="26" spans="1:5" ht="14.25">
      <c r="A26" s="11" t="s">
        <v>326</v>
      </c>
      <c r="B26" s="5" t="s">
        <v>95</v>
      </c>
      <c r="C26" s="111"/>
      <c r="D26" s="101"/>
      <c r="E26" s="25"/>
    </row>
    <row r="27" spans="1:5" ht="14.25">
      <c r="A27" s="12" t="s">
        <v>327</v>
      </c>
      <c r="B27" s="5" t="s">
        <v>95</v>
      </c>
      <c r="C27" s="111"/>
      <c r="D27" s="101"/>
      <c r="E27" s="25"/>
    </row>
    <row r="28" spans="1:5" ht="14.25">
      <c r="A28" s="12" t="s">
        <v>328</v>
      </c>
      <c r="B28" s="5" t="s">
        <v>95</v>
      </c>
      <c r="C28" s="111"/>
      <c r="D28" s="101"/>
      <c r="E28" s="25"/>
    </row>
    <row r="29" spans="1:5" ht="14.25">
      <c r="A29" s="12" t="s">
        <v>329</v>
      </c>
      <c r="B29" s="5" t="s">
        <v>95</v>
      </c>
      <c r="C29" s="111"/>
      <c r="D29" s="101"/>
      <c r="E29" s="25"/>
    </row>
    <row r="30" spans="1:5" ht="14.25">
      <c r="A30" s="12" t="s">
        <v>330</v>
      </c>
      <c r="B30" s="5" t="s">
        <v>95</v>
      </c>
      <c r="C30" s="111"/>
      <c r="D30" s="101"/>
      <c r="E30" s="25"/>
    </row>
    <row r="31" spans="1:5" ht="14.25">
      <c r="A31" s="12" t="s">
        <v>331</v>
      </c>
      <c r="B31" s="5" t="s">
        <v>95</v>
      </c>
      <c r="C31" s="111"/>
      <c r="D31" s="101"/>
      <c r="E31" s="25"/>
    </row>
    <row r="32" spans="1:5" ht="14.25">
      <c r="A32" s="12" t="s">
        <v>332</v>
      </c>
      <c r="B32" s="5" t="s">
        <v>95</v>
      </c>
      <c r="C32" s="111"/>
      <c r="D32" s="101"/>
      <c r="E32" s="25"/>
    </row>
    <row r="33" spans="1:5" ht="14.25">
      <c r="A33" s="12" t="s">
        <v>333</v>
      </c>
      <c r="B33" s="5" t="s">
        <v>95</v>
      </c>
      <c r="C33" s="111"/>
      <c r="D33" s="101"/>
      <c r="E33" s="25"/>
    </row>
    <row r="34" spans="1:5" ht="14.25">
      <c r="A34" s="12" t="s">
        <v>334</v>
      </c>
      <c r="B34" s="5" t="s">
        <v>95</v>
      </c>
      <c r="C34" s="111"/>
      <c r="D34" s="101"/>
      <c r="E34" s="25"/>
    </row>
    <row r="35" spans="1:5" ht="26.25">
      <c r="A35" s="12" t="s">
        <v>335</v>
      </c>
      <c r="B35" s="5" t="s">
        <v>95</v>
      </c>
      <c r="C35" s="130">
        <v>9908000</v>
      </c>
      <c r="D35" s="128">
        <v>11484000</v>
      </c>
      <c r="E35" s="129">
        <v>14085237</v>
      </c>
    </row>
    <row r="36" spans="1:5" ht="26.25">
      <c r="A36" s="12" t="s">
        <v>336</v>
      </c>
      <c r="B36" s="5" t="s">
        <v>95</v>
      </c>
      <c r="C36" s="111"/>
      <c r="D36" s="101"/>
      <c r="E36" s="25"/>
    </row>
    <row r="37" spans="1:5" ht="14.25">
      <c r="A37" s="10" t="s">
        <v>337</v>
      </c>
      <c r="B37" s="13" t="s">
        <v>95</v>
      </c>
      <c r="C37" s="127">
        <f>SUM(C25:C36)</f>
        <v>9908000</v>
      </c>
      <c r="D37" s="127">
        <f>SUM(D25:D36)</f>
        <v>11484000</v>
      </c>
      <c r="E37" s="127">
        <f>SUM(E25:E36)</f>
        <v>14085237</v>
      </c>
    </row>
    <row r="38" spans="1:5" ht="15">
      <c r="A38" s="17" t="s">
        <v>338</v>
      </c>
      <c r="B38" s="8" t="s">
        <v>96</v>
      </c>
      <c r="C38" s="131">
        <f>SUM(C37,C24,C21,C14,C12)</f>
        <v>9908000</v>
      </c>
      <c r="D38" s="131">
        <f>SUM(D37,D24,D21,D14,D12)</f>
        <v>11484000</v>
      </c>
      <c r="E38" s="131">
        <f>SUM(E37,E24,E21,E14,E12)</f>
        <v>14085237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  <headerFooter>
    <oddHeader>&amp;R/2020. (  ) önkormányzati redelet 6.1  melléklete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28">
      <selection activeCell="H65" sqref="H65"/>
    </sheetView>
  </sheetViews>
  <sheetFormatPr defaultColWidth="9.140625" defaultRowHeight="15"/>
  <cols>
    <col min="1" max="1" width="91.140625" style="0" customWidth="1"/>
    <col min="2" max="2" width="12.8515625" style="0" customWidth="1"/>
    <col min="3" max="3" width="14.00390625" style="106" customWidth="1"/>
    <col min="4" max="4" width="14.7109375" style="0" hidden="1" customWidth="1"/>
    <col min="5" max="5" width="14.28125" style="0" hidden="1" customWidth="1"/>
    <col min="10" max="11" width="0" style="0" hidden="1" customWidth="1"/>
  </cols>
  <sheetData>
    <row r="1" spans="1:5" ht="27" customHeight="1">
      <c r="A1" s="181" t="s">
        <v>602</v>
      </c>
      <c r="B1" s="182"/>
      <c r="C1" s="182"/>
      <c r="D1" s="182"/>
      <c r="E1" s="74"/>
    </row>
    <row r="2" spans="1:5" ht="27" customHeight="1">
      <c r="A2" s="183" t="s">
        <v>579</v>
      </c>
      <c r="B2" s="182"/>
      <c r="C2" s="182"/>
      <c r="D2" s="182"/>
      <c r="E2" s="74"/>
    </row>
    <row r="3" spans="1:5" ht="19.5" customHeight="1">
      <c r="A3" s="75"/>
      <c r="B3" s="76"/>
      <c r="C3" s="104"/>
      <c r="D3" s="76"/>
      <c r="E3" s="74"/>
    </row>
    <row r="4" spans="1:5" ht="18">
      <c r="A4" s="77" t="s">
        <v>560</v>
      </c>
      <c r="B4" s="78"/>
      <c r="C4" s="105"/>
      <c r="D4" s="78"/>
      <c r="E4" s="74"/>
    </row>
    <row r="5" spans="1:5" ht="39.75">
      <c r="A5" s="79" t="s">
        <v>556</v>
      </c>
      <c r="B5" s="107" t="s">
        <v>12</v>
      </c>
      <c r="C5" s="88" t="s">
        <v>609</v>
      </c>
      <c r="D5" s="88" t="s">
        <v>591</v>
      </c>
      <c r="E5" s="88" t="s">
        <v>595</v>
      </c>
    </row>
    <row r="6" spans="1:5" ht="18">
      <c r="A6" s="80" t="s">
        <v>502</v>
      </c>
      <c r="B6" s="108" t="s">
        <v>102</v>
      </c>
      <c r="C6" s="114"/>
      <c r="D6" s="115"/>
      <c r="E6" s="132"/>
    </row>
    <row r="7" spans="1:5" ht="18">
      <c r="A7" s="80" t="s">
        <v>503</v>
      </c>
      <c r="B7" s="108" t="s">
        <v>102</v>
      </c>
      <c r="C7" s="114"/>
      <c r="D7" s="115"/>
      <c r="E7" s="132"/>
    </row>
    <row r="8" spans="1:5" ht="36">
      <c r="A8" s="80" t="s">
        <v>504</v>
      </c>
      <c r="B8" s="108" t="s">
        <v>102</v>
      </c>
      <c r="C8" s="114"/>
      <c r="D8" s="115"/>
      <c r="E8" s="132"/>
    </row>
    <row r="9" spans="1:5" ht="18">
      <c r="A9" s="80" t="s">
        <v>505</v>
      </c>
      <c r="B9" s="108" t="s">
        <v>102</v>
      </c>
      <c r="C9" s="114"/>
      <c r="D9" s="115"/>
      <c r="E9" s="132"/>
    </row>
    <row r="10" spans="1:5" ht="18">
      <c r="A10" s="80" t="s">
        <v>506</v>
      </c>
      <c r="B10" s="108" t="s">
        <v>102</v>
      </c>
      <c r="C10" s="114"/>
      <c r="D10" s="115"/>
      <c r="E10" s="132"/>
    </row>
    <row r="11" spans="1:5" ht="18">
      <c r="A11" s="80" t="s">
        <v>507</v>
      </c>
      <c r="B11" s="108" t="s">
        <v>102</v>
      </c>
      <c r="C11" s="114"/>
      <c r="D11" s="115"/>
      <c r="E11" s="132"/>
    </row>
    <row r="12" spans="1:5" ht="18">
      <c r="A12" s="80" t="s">
        <v>508</v>
      </c>
      <c r="B12" s="108" t="s">
        <v>102</v>
      </c>
      <c r="C12" s="114"/>
      <c r="D12" s="115"/>
      <c r="E12" s="132"/>
    </row>
    <row r="13" spans="1:5" ht="18">
      <c r="A13" s="80" t="s">
        <v>509</v>
      </c>
      <c r="B13" s="108" t="s">
        <v>102</v>
      </c>
      <c r="C13" s="114"/>
      <c r="D13" s="115"/>
      <c r="E13" s="132"/>
    </row>
    <row r="14" spans="1:5" ht="18">
      <c r="A14" s="80" t="s">
        <v>510</v>
      </c>
      <c r="B14" s="108" t="s">
        <v>102</v>
      </c>
      <c r="C14" s="114"/>
      <c r="D14" s="115"/>
      <c r="E14" s="132"/>
    </row>
    <row r="15" spans="1:5" ht="18">
      <c r="A15" s="80" t="s">
        <v>511</v>
      </c>
      <c r="B15" s="108" t="s">
        <v>102</v>
      </c>
      <c r="C15" s="114"/>
      <c r="D15" s="115"/>
      <c r="E15" s="132"/>
    </row>
    <row r="16" spans="1:5" ht="34.5">
      <c r="A16" s="81" t="s">
        <v>339</v>
      </c>
      <c r="B16" s="109" t="s">
        <v>102</v>
      </c>
      <c r="C16" s="116">
        <f>SUM(C6:C15)</f>
        <v>0</v>
      </c>
      <c r="D16" s="116">
        <f>SUM(D6:D15)</f>
        <v>0</v>
      </c>
      <c r="E16" s="132"/>
    </row>
    <row r="17" spans="1:5" ht="18">
      <c r="A17" s="80" t="s">
        <v>502</v>
      </c>
      <c r="B17" s="108" t="s">
        <v>103</v>
      </c>
      <c r="C17" s="114"/>
      <c r="D17" s="115"/>
      <c r="E17" s="132"/>
    </row>
    <row r="18" spans="1:5" ht="18">
      <c r="A18" s="80" t="s">
        <v>503</v>
      </c>
      <c r="B18" s="108" t="s">
        <v>103</v>
      </c>
      <c r="C18" s="114"/>
      <c r="D18" s="115"/>
      <c r="E18" s="132"/>
    </row>
    <row r="19" spans="1:5" ht="36">
      <c r="A19" s="80" t="s">
        <v>504</v>
      </c>
      <c r="B19" s="108" t="s">
        <v>103</v>
      </c>
      <c r="C19" s="114"/>
      <c r="D19" s="115"/>
      <c r="E19" s="132"/>
    </row>
    <row r="20" spans="1:5" ht="18">
      <c r="A20" s="80" t="s">
        <v>505</v>
      </c>
      <c r="B20" s="108" t="s">
        <v>103</v>
      </c>
      <c r="C20" s="114"/>
      <c r="D20" s="115"/>
      <c r="E20" s="132"/>
    </row>
    <row r="21" spans="1:5" ht="18">
      <c r="A21" s="80" t="s">
        <v>506</v>
      </c>
      <c r="B21" s="108" t="s">
        <v>103</v>
      </c>
      <c r="C21" s="114"/>
      <c r="D21" s="115"/>
      <c r="E21" s="132"/>
    </row>
    <row r="22" spans="1:5" ht="18">
      <c r="A22" s="80" t="s">
        <v>507</v>
      </c>
      <c r="B22" s="108" t="s">
        <v>103</v>
      </c>
      <c r="C22" s="114"/>
      <c r="D22" s="115"/>
      <c r="E22" s="132"/>
    </row>
    <row r="23" spans="1:5" ht="18">
      <c r="A23" s="80" t="s">
        <v>508</v>
      </c>
      <c r="B23" s="108" t="s">
        <v>103</v>
      </c>
      <c r="C23" s="114"/>
      <c r="D23" s="115"/>
      <c r="E23" s="132"/>
    </row>
    <row r="24" spans="1:5" ht="18">
      <c r="A24" s="80" t="s">
        <v>509</v>
      </c>
      <c r="B24" s="108" t="s">
        <v>103</v>
      </c>
      <c r="C24" s="114"/>
      <c r="D24" s="115"/>
      <c r="E24" s="132"/>
    </row>
    <row r="25" spans="1:5" ht="18">
      <c r="A25" s="80" t="s">
        <v>510</v>
      </c>
      <c r="B25" s="108" t="s">
        <v>103</v>
      </c>
      <c r="C25" s="114"/>
      <c r="D25" s="115"/>
      <c r="E25" s="132"/>
    </row>
    <row r="26" spans="1:5" ht="18">
      <c r="A26" s="80" t="s">
        <v>511</v>
      </c>
      <c r="B26" s="108" t="s">
        <v>103</v>
      </c>
      <c r="C26" s="114"/>
      <c r="D26" s="115"/>
      <c r="E26" s="132"/>
    </row>
    <row r="27" spans="1:5" ht="34.5">
      <c r="A27" s="81" t="s">
        <v>340</v>
      </c>
      <c r="B27" s="109" t="s">
        <v>103</v>
      </c>
      <c r="C27" s="116">
        <f>SUM(C17:C26)</f>
        <v>0</v>
      </c>
      <c r="D27" s="116">
        <f>SUM(D17:D26)</f>
        <v>0</v>
      </c>
      <c r="E27" s="132"/>
    </row>
    <row r="28" spans="1:5" ht="18">
      <c r="A28" s="80" t="s">
        <v>502</v>
      </c>
      <c r="B28" s="108" t="s">
        <v>104</v>
      </c>
      <c r="C28" s="114"/>
      <c r="D28" s="115"/>
      <c r="E28" s="132"/>
    </row>
    <row r="29" spans="1:5" ht="18">
      <c r="A29" s="80" t="s">
        <v>503</v>
      </c>
      <c r="B29" s="108" t="s">
        <v>104</v>
      </c>
      <c r="C29" s="114"/>
      <c r="D29" s="115"/>
      <c r="E29" s="132"/>
    </row>
    <row r="30" spans="1:5" ht="36">
      <c r="A30" s="80" t="s">
        <v>504</v>
      </c>
      <c r="B30" s="108" t="s">
        <v>104</v>
      </c>
      <c r="C30" s="114"/>
      <c r="D30" s="115"/>
      <c r="E30" s="132"/>
    </row>
    <row r="31" spans="1:5" ht="18">
      <c r="A31" s="80" t="s">
        <v>505</v>
      </c>
      <c r="B31" s="108" t="s">
        <v>104</v>
      </c>
      <c r="C31" s="114"/>
      <c r="D31" s="115"/>
      <c r="E31" s="132"/>
    </row>
    <row r="32" spans="1:5" ht="18">
      <c r="A32" s="80" t="s">
        <v>506</v>
      </c>
      <c r="B32" s="108" t="s">
        <v>104</v>
      </c>
      <c r="C32" s="114"/>
      <c r="D32" s="115"/>
      <c r="E32" s="132"/>
    </row>
    <row r="33" spans="1:5" ht="18">
      <c r="A33" s="80" t="s">
        <v>507</v>
      </c>
      <c r="B33" s="108" t="s">
        <v>104</v>
      </c>
      <c r="C33" s="114"/>
      <c r="D33" s="115"/>
      <c r="E33" s="132"/>
    </row>
    <row r="34" spans="1:5" ht="18">
      <c r="A34" s="80" t="s">
        <v>508</v>
      </c>
      <c r="B34" s="108" t="s">
        <v>104</v>
      </c>
      <c r="C34" s="114">
        <v>11184247</v>
      </c>
      <c r="D34" s="115"/>
      <c r="E34" s="132"/>
    </row>
    <row r="35" spans="1:5" ht="18">
      <c r="A35" s="80" t="s">
        <v>509</v>
      </c>
      <c r="B35" s="108" t="s">
        <v>104</v>
      </c>
      <c r="C35" s="114">
        <v>190996247</v>
      </c>
      <c r="D35" s="120">
        <v>157003339</v>
      </c>
      <c r="E35" s="120">
        <v>167183383</v>
      </c>
    </row>
    <row r="36" spans="1:5" ht="18">
      <c r="A36" s="80" t="s">
        <v>510</v>
      </c>
      <c r="B36" s="108" t="s">
        <v>104</v>
      </c>
      <c r="C36" s="114"/>
      <c r="D36" s="115"/>
      <c r="E36" s="132"/>
    </row>
    <row r="37" spans="1:5" ht="18">
      <c r="A37" s="80" t="s">
        <v>511</v>
      </c>
      <c r="B37" s="108" t="s">
        <v>104</v>
      </c>
      <c r="C37" s="114"/>
      <c r="D37" s="115"/>
      <c r="E37" s="132"/>
    </row>
    <row r="38" spans="1:5" ht="17.25">
      <c r="A38" s="81" t="s">
        <v>341</v>
      </c>
      <c r="B38" s="109" t="s">
        <v>104</v>
      </c>
      <c r="C38" s="116">
        <f>SUM(C28:C37)</f>
        <v>202180494</v>
      </c>
      <c r="D38" s="116">
        <f>SUM(D28:D37)</f>
        <v>157003339</v>
      </c>
      <c r="E38" s="116">
        <f>SUM(E28:E37)</f>
        <v>167183383</v>
      </c>
    </row>
    <row r="39" spans="1:5" ht="18">
      <c r="A39" s="80" t="s">
        <v>512</v>
      </c>
      <c r="B39" s="110" t="s">
        <v>106</v>
      </c>
      <c r="C39" s="117"/>
      <c r="D39" s="115"/>
      <c r="E39" s="132"/>
    </row>
    <row r="40" spans="1:5" ht="18">
      <c r="A40" s="80" t="s">
        <v>513</v>
      </c>
      <c r="B40" s="110" t="s">
        <v>106</v>
      </c>
      <c r="C40" s="117"/>
      <c r="D40" s="115"/>
      <c r="E40" s="132"/>
    </row>
    <row r="41" spans="1:5" ht="18">
      <c r="A41" s="80" t="s">
        <v>514</v>
      </c>
      <c r="B41" s="110" t="s">
        <v>106</v>
      </c>
      <c r="C41" s="117"/>
      <c r="D41" s="115"/>
      <c r="E41" s="132"/>
    </row>
    <row r="42" spans="1:5" ht="18">
      <c r="A42" s="82" t="s">
        <v>515</v>
      </c>
      <c r="B42" s="110" t="s">
        <v>106</v>
      </c>
      <c r="C42" s="117"/>
      <c r="D42" s="115"/>
      <c r="E42" s="132"/>
    </row>
    <row r="43" spans="1:5" ht="18">
      <c r="A43" s="82" t="s">
        <v>516</v>
      </c>
      <c r="B43" s="110" t="s">
        <v>106</v>
      </c>
      <c r="C43" s="117"/>
      <c r="D43" s="115"/>
      <c r="E43" s="132"/>
    </row>
    <row r="44" spans="1:5" ht="18">
      <c r="A44" s="82" t="s">
        <v>517</v>
      </c>
      <c r="B44" s="110" t="s">
        <v>106</v>
      </c>
      <c r="C44" s="117"/>
      <c r="D44" s="115"/>
      <c r="E44" s="132"/>
    </row>
    <row r="45" spans="1:5" ht="18">
      <c r="A45" s="80" t="s">
        <v>518</v>
      </c>
      <c r="B45" s="110" t="s">
        <v>106</v>
      </c>
      <c r="C45" s="117"/>
      <c r="D45" s="115"/>
      <c r="E45" s="132"/>
    </row>
    <row r="46" spans="1:5" ht="18">
      <c r="A46" s="80" t="s">
        <v>519</v>
      </c>
      <c r="B46" s="110" t="s">
        <v>106</v>
      </c>
      <c r="C46" s="117"/>
      <c r="D46" s="115"/>
      <c r="E46" s="132"/>
    </row>
    <row r="47" spans="1:5" ht="18">
      <c r="A47" s="80" t="s">
        <v>520</v>
      </c>
      <c r="B47" s="110" t="s">
        <v>106</v>
      </c>
      <c r="C47" s="117"/>
      <c r="D47" s="115"/>
      <c r="E47" s="132"/>
    </row>
    <row r="48" spans="1:5" ht="18">
      <c r="A48" s="80" t="s">
        <v>521</v>
      </c>
      <c r="B48" s="110" t="s">
        <v>106</v>
      </c>
      <c r="C48" s="117"/>
      <c r="D48" s="115"/>
      <c r="E48" s="132"/>
    </row>
    <row r="49" spans="1:5" ht="34.5">
      <c r="A49" s="81" t="s">
        <v>342</v>
      </c>
      <c r="B49" s="109" t="s">
        <v>106</v>
      </c>
      <c r="C49" s="116">
        <f>SUM(C39:C48)</f>
        <v>0</v>
      </c>
      <c r="D49" s="116">
        <f>SUM(D39:D48)</f>
        <v>0</v>
      </c>
      <c r="E49" s="132"/>
    </row>
    <row r="50" spans="1:5" ht="18">
      <c r="A50" s="80" t="s">
        <v>597</v>
      </c>
      <c r="B50" s="110" t="s">
        <v>111</v>
      </c>
      <c r="C50" s="133">
        <v>1000000</v>
      </c>
      <c r="D50" s="133">
        <v>2000000</v>
      </c>
      <c r="E50" s="134">
        <v>1250000</v>
      </c>
    </row>
    <row r="51" spans="1:5" ht="18">
      <c r="A51" s="80" t="s">
        <v>513</v>
      </c>
      <c r="B51" s="110" t="s">
        <v>111</v>
      </c>
      <c r="C51" s="133">
        <v>4500000</v>
      </c>
      <c r="D51" s="133">
        <v>4500000</v>
      </c>
      <c r="E51" s="134">
        <v>24097352</v>
      </c>
    </row>
    <row r="52" spans="1:5" ht="18">
      <c r="A52" s="80" t="s">
        <v>596</v>
      </c>
      <c r="B52" s="110" t="s">
        <v>111</v>
      </c>
      <c r="C52" s="133">
        <v>1000000</v>
      </c>
      <c r="D52" s="133">
        <v>1500000</v>
      </c>
      <c r="E52" s="134">
        <v>2158000</v>
      </c>
    </row>
    <row r="53" spans="1:5" ht="18">
      <c r="A53" s="82" t="s">
        <v>515</v>
      </c>
      <c r="B53" s="110" t="s">
        <v>111</v>
      </c>
      <c r="C53" s="133"/>
      <c r="D53" s="133"/>
      <c r="E53" s="134"/>
    </row>
    <row r="54" spans="1:5" ht="18">
      <c r="A54" s="82" t="s">
        <v>516</v>
      </c>
      <c r="B54" s="110" t="s">
        <v>111</v>
      </c>
      <c r="C54" s="133"/>
      <c r="D54" s="133"/>
      <c r="E54" s="134"/>
    </row>
    <row r="55" spans="1:5" ht="18">
      <c r="A55" s="82" t="s">
        <v>517</v>
      </c>
      <c r="B55" s="110" t="s">
        <v>111</v>
      </c>
      <c r="C55" s="133"/>
      <c r="D55" s="133">
        <v>0</v>
      </c>
      <c r="E55" s="134">
        <v>130000</v>
      </c>
    </row>
    <row r="56" spans="1:5" ht="18">
      <c r="A56" s="80" t="s">
        <v>593</v>
      </c>
      <c r="B56" s="110" t="s">
        <v>111</v>
      </c>
      <c r="C56" s="133">
        <v>1500000</v>
      </c>
      <c r="D56" s="133">
        <v>1500000</v>
      </c>
      <c r="E56" s="134">
        <v>1500000</v>
      </c>
    </row>
    <row r="57" spans="1:5" ht="18">
      <c r="A57" s="80" t="s">
        <v>594</v>
      </c>
      <c r="B57" s="110" t="s">
        <v>111</v>
      </c>
      <c r="C57" s="133"/>
      <c r="D57" s="134">
        <v>8250000</v>
      </c>
      <c r="E57" s="134">
        <v>20069700</v>
      </c>
    </row>
    <row r="58" spans="1:5" ht="18">
      <c r="A58" s="80" t="s">
        <v>520</v>
      </c>
      <c r="B58" s="110" t="s">
        <v>111</v>
      </c>
      <c r="C58" s="133"/>
      <c r="D58" s="134"/>
      <c r="E58" s="134"/>
    </row>
    <row r="59" spans="1:5" ht="18">
      <c r="A59" s="80" t="s">
        <v>521</v>
      </c>
      <c r="B59" s="110" t="s">
        <v>111</v>
      </c>
      <c r="C59" s="133"/>
      <c r="D59" s="134"/>
      <c r="E59" s="134"/>
    </row>
    <row r="60" spans="1:5" ht="17.25">
      <c r="A60" s="83" t="s">
        <v>343</v>
      </c>
      <c r="B60" s="109" t="s">
        <v>111</v>
      </c>
      <c r="C60" s="135">
        <f>SUM(C50:C59)</f>
        <v>8000000</v>
      </c>
      <c r="D60" s="135">
        <f>SUM(D50:D59)</f>
        <v>17750000</v>
      </c>
      <c r="E60" s="135">
        <f>SUM(E50:E59)</f>
        <v>49205052</v>
      </c>
    </row>
    <row r="61" spans="1:5" ht="18">
      <c r="A61" s="80" t="s">
        <v>502</v>
      </c>
      <c r="B61" s="108" t="s">
        <v>139</v>
      </c>
      <c r="C61" s="114"/>
      <c r="D61" s="115"/>
      <c r="E61" s="132"/>
    </row>
    <row r="62" spans="1:5" ht="18">
      <c r="A62" s="80" t="s">
        <v>503</v>
      </c>
      <c r="B62" s="108" t="s">
        <v>139</v>
      </c>
      <c r="C62" s="114"/>
      <c r="D62" s="115"/>
      <c r="E62" s="132"/>
    </row>
    <row r="63" spans="1:5" ht="36">
      <c r="A63" s="80" t="s">
        <v>504</v>
      </c>
      <c r="B63" s="108" t="s">
        <v>139</v>
      </c>
      <c r="C63" s="114"/>
      <c r="D63" s="115"/>
      <c r="E63" s="132"/>
    </row>
    <row r="64" spans="1:5" ht="18">
      <c r="A64" s="80" t="s">
        <v>505</v>
      </c>
      <c r="B64" s="108" t="s">
        <v>139</v>
      </c>
      <c r="C64" s="114"/>
      <c r="D64" s="115"/>
      <c r="E64" s="132"/>
    </row>
    <row r="65" spans="1:5" ht="18">
      <c r="A65" s="80" t="s">
        <v>506</v>
      </c>
      <c r="B65" s="108" t="s">
        <v>139</v>
      </c>
      <c r="C65" s="114"/>
      <c r="D65" s="115"/>
      <c r="E65" s="132"/>
    </row>
    <row r="66" spans="1:5" ht="18">
      <c r="A66" s="80" t="s">
        <v>507</v>
      </c>
      <c r="B66" s="108" t="s">
        <v>139</v>
      </c>
      <c r="C66" s="114"/>
      <c r="D66" s="115"/>
      <c r="E66" s="132"/>
    </row>
    <row r="67" spans="1:5" ht="18">
      <c r="A67" s="80" t="s">
        <v>508</v>
      </c>
      <c r="B67" s="108" t="s">
        <v>139</v>
      </c>
      <c r="C67" s="114"/>
      <c r="D67" s="115"/>
      <c r="E67" s="132"/>
    </row>
    <row r="68" spans="1:5" ht="18">
      <c r="A68" s="80" t="s">
        <v>509</v>
      </c>
      <c r="B68" s="108" t="s">
        <v>139</v>
      </c>
      <c r="C68" s="114"/>
      <c r="D68" s="115"/>
      <c r="E68" s="132"/>
    </row>
    <row r="69" spans="1:5" ht="18">
      <c r="A69" s="80" t="s">
        <v>510</v>
      </c>
      <c r="B69" s="108" t="s">
        <v>139</v>
      </c>
      <c r="C69" s="114"/>
      <c r="D69" s="115"/>
      <c r="E69" s="132"/>
    </row>
    <row r="70" spans="1:5" ht="18">
      <c r="A70" s="80" t="s">
        <v>511</v>
      </c>
      <c r="B70" s="108" t="s">
        <v>139</v>
      </c>
      <c r="C70" s="114"/>
      <c r="D70" s="115"/>
      <c r="E70" s="132"/>
    </row>
    <row r="71" spans="1:5" ht="34.5">
      <c r="A71" s="81" t="s">
        <v>352</v>
      </c>
      <c r="B71" s="109" t="s">
        <v>139</v>
      </c>
      <c r="C71" s="116">
        <f>SUM(C61:C70)</f>
        <v>0</v>
      </c>
      <c r="D71" s="116">
        <f>SUM(D61:D70)</f>
        <v>0</v>
      </c>
      <c r="E71" s="132"/>
    </row>
    <row r="72" spans="1:5" ht="18">
      <c r="A72" s="80" t="s">
        <v>502</v>
      </c>
      <c r="B72" s="108" t="s">
        <v>140</v>
      </c>
      <c r="C72" s="114"/>
      <c r="D72" s="115"/>
      <c r="E72" s="132"/>
    </row>
    <row r="73" spans="1:5" ht="18">
      <c r="A73" s="80" t="s">
        <v>503</v>
      </c>
      <c r="B73" s="108" t="s">
        <v>140</v>
      </c>
      <c r="C73" s="114"/>
      <c r="D73" s="115"/>
      <c r="E73" s="132"/>
    </row>
    <row r="74" spans="1:5" ht="36">
      <c r="A74" s="80" t="s">
        <v>504</v>
      </c>
      <c r="B74" s="108" t="s">
        <v>140</v>
      </c>
      <c r="C74" s="114"/>
      <c r="D74" s="115"/>
      <c r="E74" s="132"/>
    </row>
    <row r="75" spans="1:5" ht="18">
      <c r="A75" s="80" t="s">
        <v>505</v>
      </c>
      <c r="B75" s="108" t="s">
        <v>140</v>
      </c>
      <c r="C75" s="114"/>
      <c r="D75" s="115"/>
      <c r="E75" s="132"/>
    </row>
    <row r="76" spans="1:5" ht="18">
      <c r="A76" s="80" t="s">
        <v>506</v>
      </c>
      <c r="B76" s="108" t="s">
        <v>140</v>
      </c>
      <c r="C76" s="114"/>
      <c r="D76" s="115"/>
      <c r="E76" s="132"/>
    </row>
    <row r="77" spans="1:5" ht="18">
      <c r="A77" s="80" t="s">
        <v>507</v>
      </c>
      <c r="B77" s="108" t="s">
        <v>140</v>
      </c>
      <c r="C77" s="114"/>
      <c r="D77" s="115"/>
      <c r="E77" s="132"/>
    </row>
    <row r="78" spans="1:5" ht="18">
      <c r="A78" s="80" t="s">
        <v>508</v>
      </c>
      <c r="B78" s="108" t="s">
        <v>140</v>
      </c>
      <c r="C78" s="114"/>
      <c r="D78" s="115"/>
      <c r="E78" s="132"/>
    </row>
    <row r="79" spans="1:5" ht="18">
      <c r="A79" s="80" t="s">
        <v>509</v>
      </c>
      <c r="B79" s="108" t="s">
        <v>140</v>
      </c>
      <c r="C79" s="114"/>
      <c r="D79" s="115"/>
      <c r="E79" s="132"/>
    </row>
    <row r="80" spans="1:5" ht="18">
      <c r="A80" s="80" t="s">
        <v>510</v>
      </c>
      <c r="B80" s="108" t="s">
        <v>140</v>
      </c>
      <c r="C80" s="114"/>
      <c r="D80" s="115"/>
      <c r="E80" s="132"/>
    </row>
    <row r="81" spans="1:5" ht="18">
      <c r="A81" s="80" t="s">
        <v>511</v>
      </c>
      <c r="B81" s="108" t="s">
        <v>140</v>
      </c>
      <c r="C81" s="114"/>
      <c r="D81" s="115"/>
      <c r="E81" s="132"/>
    </row>
    <row r="82" spans="1:5" ht="34.5">
      <c r="A82" s="81" t="s">
        <v>351</v>
      </c>
      <c r="B82" s="109" t="s">
        <v>140</v>
      </c>
      <c r="C82" s="116">
        <f>SUM(C72:C81)</f>
        <v>0</v>
      </c>
      <c r="D82" s="116">
        <f>SUM(D72:D81)</f>
        <v>0</v>
      </c>
      <c r="E82" s="132"/>
    </row>
    <row r="83" spans="1:5" ht="18">
      <c r="A83" s="80" t="s">
        <v>502</v>
      </c>
      <c r="B83" s="108" t="s">
        <v>141</v>
      </c>
      <c r="C83" s="114"/>
      <c r="D83" s="115"/>
      <c r="E83" s="132"/>
    </row>
    <row r="84" spans="1:5" ht="18">
      <c r="A84" s="80" t="s">
        <v>503</v>
      </c>
      <c r="B84" s="108" t="s">
        <v>141</v>
      </c>
      <c r="C84" s="114"/>
      <c r="D84" s="115"/>
      <c r="E84" s="132"/>
    </row>
    <row r="85" spans="1:5" ht="36">
      <c r="A85" s="80" t="s">
        <v>504</v>
      </c>
      <c r="B85" s="108" t="s">
        <v>141</v>
      </c>
      <c r="C85" s="114"/>
      <c r="D85" s="115"/>
      <c r="E85" s="132"/>
    </row>
    <row r="86" spans="1:5" ht="18">
      <c r="A86" s="80" t="s">
        <v>505</v>
      </c>
      <c r="B86" s="108" t="s">
        <v>141</v>
      </c>
      <c r="C86" s="114"/>
      <c r="D86" s="115"/>
      <c r="E86" s="132"/>
    </row>
    <row r="87" spans="1:5" ht="18">
      <c r="A87" s="80" t="s">
        <v>506</v>
      </c>
      <c r="B87" s="108" t="s">
        <v>141</v>
      </c>
      <c r="C87" s="114"/>
      <c r="D87" s="115"/>
      <c r="E87" s="132"/>
    </row>
    <row r="88" spans="1:5" ht="18">
      <c r="A88" s="80" t="s">
        <v>507</v>
      </c>
      <c r="B88" s="108" t="s">
        <v>141</v>
      </c>
      <c r="C88" s="114"/>
      <c r="D88" s="115"/>
      <c r="E88" s="132"/>
    </row>
    <row r="89" spans="1:5" ht="18">
      <c r="A89" s="80" t="s">
        <v>508</v>
      </c>
      <c r="B89" s="108" t="s">
        <v>141</v>
      </c>
      <c r="C89" s="114"/>
      <c r="D89" s="115"/>
      <c r="E89" s="132"/>
    </row>
    <row r="90" spans="1:5" ht="18">
      <c r="A90" s="80" t="s">
        <v>509</v>
      </c>
      <c r="B90" s="108" t="s">
        <v>141</v>
      </c>
      <c r="C90" s="114"/>
      <c r="D90" s="115"/>
      <c r="E90" s="132"/>
    </row>
    <row r="91" spans="1:5" ht="18">
      <c r="A91" s="80" t="s">
        <v>510</v>
      </c>
      <c r="B91" s="108" t="s">
        <v>141</v>
      </c>
      <c r="C91" s="114"/>
      <c r="D91" s="115"/>
      <c r="E91" s="132"/>
    </row>
    <row r="92" spans="1:5" ht="18">
      <c r="A92" s="80" t="s">
        <v>511</v>
      </c>
      <c r="B92" s="108" t="s">
        <v>141</v>
      </c>
      <c r="C92" s="114"/>
      <c r="D92" s="115"/>
      <c r="E92" s="132"/>
    </row>
    <row r="93" spans="1:5" ht="17.25">
      <c r="A93" s="81" t="s">
        <v>350</v>
      </c>
      <c r="B93" s="109" t="s">
        <v>141</v>
      </c>
      <c r="C93" s="116">
        <f>SUM(C83:C92)</f>
        <v>0</v>
      </c>
      <c r="D93" s="116">
        <f>SUM(D83:D92)</f>
        <v>0</v>
      </c>
      <c r="E93" s="132"/>
    </row>
    <row r="94" spans="1:5" ht="18">
      <c r="A94" s="80" t="s">
        <v>512</v>
      </c>
      <c r="B94" s="110" t="s">
        <v>143</v>
      </c>
      <c r="C94" s="117"/>
      <c r="D94" s="115"/>
      <c r="E94" s="132"/>
    </row>
    <row r="95" spans="1:5" ht="18">
      <c r="A95" s="80" t="s">
        <v>513</v>
      </c>
      <c r="B95" s="108" t="s">
        <v>143</v>
      </c>
      <c r="C95" s="114"/>
      <c r="D95" s="115"/>
      <c r="E95" s="132"/>
    </row>
    <row r="96" spans="1:5" ht="18">
      <c r="A96" s="80" t="s">
        <v>514</v>
      </c>
      <c r="B96" s="110" t="s">
        <v>143</v>
      </c>
      <c r="C96" s="117"/>
      <c r="D96" s="115"/>
      <c r="E96" s="132"/>
    </row>
    <row r="97" spans="1:5" ht="18">
      <c r="A97" s="82" t="s">
        <v>515</v>
      </c>
      <c r="B97" s="108" t="s">
        <v>143</v>
      </c>
      <c r="C97" s="114"/>
      <c r="D97" s="115"/>
      <c r="E97" s="132"/>
    </row>
    <row r="98" spans="1:5" ht="18">
      <c r="A98" s="82" t="s">
        <v>516</v>
      </c>
      <c r="B98" s="110" t="s">
        <v>143</v>
      </c>
      <c r="C98" s="117"/>
      <c r="D98" s="115"/>
      <c r="E98" s="132"/>
    </row>
    <row r="99" spans="1:5" ht="18">
      <c r="A99" s="82" t="s">
        <v>517</v>
      </c>
      <c r="B99" s="108" t="s">
        <v>143</v>
      </c>
      <c r="C99" s="114"/>
      <c r="D99" s="115"/>
      <c r="E99" s="132"/>
    </row>
    <row r="100" spans="1:5" ht="18">
      <c r="A100" s="80" t="s">
        <v>518</v>
      </c>
      <c r="B100" s="110" t="s">
        <v>143</v>
      </c>
      <c r="C100" s="117"/>
      <c r="D100" s="115"/>
      <c r="E100" s="132"/>
    </row>
    <row r="101" spans="1:5" ht="18">
      <c r="A101" s="80" t="s">
        <v>522</v>
      </c>
      <c r="B101" s="108" t="s">
        <v>143</v>
      </c>
      <c r="C101" s="114"/>
      <c r="D101" s="115"/>
      <c r="E101" s="132"/>
    </row>
    <row r="102" spans="1:5" ht="18">
      <c r="A102" s="80" t="s">
        <v>520</v>
      </c>
      <c r="B102" s="110" t="s">
        <v>143</v>
      </c>
      <c r="C102" s="117"/>
      <c r="D102" s="115"/>
      <c r="E102" s="132"/>
    </row>
    <row r="103" spans="1:5" ht="18">
      <c r="A103" s="80" t="s">
        <v>521</v>
      </c>
      <c r="B103" s="108" t="s">
        <v>143</v>
      </c>
      <c r="C103" s="114"/>
      <c r="D103" s="115"/>
      <c r="E103" s="132"/>
    </row>
    <row r="104" spans="1:5" ht="34.5">
      <c r="A104" s="81" t="s">
        <v>349</v>
      </c>
      <c r="B104" s="109" t="s">
        <v>143</v>
      </c>
      <c r="C104" s="116">
        <f>SUM(C94:C103)</f>
        <v>0</v>
      </c>
      <c r="D104" s="116">
        <f>SUM(D94:D103)</f>
        <v>0</v>
      </c>
      <c r="E104" s="132"/>
    </row>
    <row r="105" spans="1:5" ht="18">
      <c r="A105" s="80" t="s">
        <v>512</v>
      </c>
      <c r="B105" s="110" t="s">
        <v>146</v>
      </c>
      <c r="C105" s="117"/>
      <c r="D105" s="115"/>
      <c r="E105" s="132"/>
    </row>
    <row r="106" spans="1:5" ht="18">
      <c r="A106" s="80" t="s">
        <v>513</v>
      </c>
      <c r="B106" s="110" t="s">
        <v>146</v>
      </c>
      <c r="C106" s="117"/>
      <c r="D106" s="115"/>
      <c r="E106" s="132"/>
    </row>
    <row r="107" spans="1:5" ht="18">
      <c r="A107" s="80" t="s">
        <v>514</v>
      </c>
      <c r="B107" s="110" t="s">
        <v>146</v>
      </c>
      <c r="C107" s="117"/>
      <c r="D107" s="115"/>
      <c r="E107" s="132"/>
    </row>
    <row r="108" spans="1:5" ht="18">
      <c r="A108" s="82" t="s">
        <v>515</v>
      </c>
      <c r="B108" s="110" t="s">
        <v>146</v>
      </c>
      <c r="C108" s="117"/>
      <c r="D108" s="115"/>
      <c r="E108" s="132"/>
    </row>
    <row r="109" spans="1:5" ht="18">
      <c r="A109" s="82" t="s">
        <v>516</v>
      </c>
      <c r="B109" s="110" t="s">
        <v>146</v>
      </c>
      <c r="C109" s="117"/>
      <c r="D109" s="115"/>
      <c r="E109" s="132"/>
    </row>
    <row r="110" spans="1:5" ht="18">
      <c r="A110" s="82" t="s">
        <v>517</v>
      </c>
      <c r="B110" s="110" t="s">
        <v>146</v>
      </c>
      <c r="C110" s="117"/>
      <c r="D110" s="115"/>
      <c r="E110" s="132"/>
    </row>
    <row r="111" spans="1:5" ht="18">
      <c r="A111" s="80" t="s">
        <v>518</v>
      </c>
      <c r="B111" s="110" t="s">
        <v>146</v>
      </c>
      <c r="C111" s="117"/>
      <c r="D111" s="115"/>
      <c r="E111" s="132"/>
    </row>
    <row r="112" spans="1:5" ht="18">
      <c r="A112" s="80" t="s">
        <v>522</v>
      </c>
      <c r="B112" s="110" t="s">
        <v>146</v>
      </c>
      <c r="C112" s="117"/>
      <c r="D112" s="115"/>
      <c r="E112" s="132"/>
    </row>
    <row r="113" spans="1:5" ht="18">
      <c r="A113" s="80" t="s">
        <v>520</v>
      </c>
      <c r="B113" s="110" t="s">
        <v>146</v>
      </c>
      <c r="C113" s="117"/>
      <c r="D113" s="115"/>
      <c r="E113" s="132"/>
    </row>
    <row r="114" spans="1:5" ht="18">
      <c r="A114" s="80" t="s">
        <v>521</v>
      </c>
      <c r="B114" s="110" t="s">
        <v>146</v>
      </c>
      <c r="C114" s="117"/>
      <c r="D114" s="115"/>
      <c r="E114" s="132"/>
    </row>
    <row r="115" spans="1:5" ht="17.25">
      <c r="A115" s="83" t="s">
        <v>383</v>
      </c>
      <c r="B115" s="109" t="s">
        <v>146</v>
      </c>
      <c r="C115" s="116">
        <f>SUM(C105:C114)</f>
        <v>0</v>
      </c>
      <c r="D115" s="116">
        <f>SUM(D105:D114)</f>
        <v>0</v>
      </c>
      <c r="E115" s="132"/>
    </row>
    <row r="116" spans="1:5" ht="14.25">
      <c r="A116" s="74"/>
      <c r="B116" s="74"/>
      <c r="C116" s="105"/>
      <c r="D116" s="74"/>
      <c r="E116" s="74"/>
    </row>
    <row r="117" spans="1:5" ht="14.25">
      <c r="A117" s="74"/>
      <c r="B117" s="74"/>
      <c r="C117" s="105"/>
      <c r="D117" s="74"/>
      <c r="E117" s="74"/>
    </row>
    <row r="118" spans="1:5" ht="14.25">
      <c r="A118" s="74"/>
      <c r="B118" s="74"/>
      <c r="C118" s="105"/>
      <c r="D118" s="74"/>
      <c r="E118" s="74"/>
    </row>
  </sheetData>
  <sheetProtection/>
  <mergeCells count="2">
    <mergeCell ref="A1:D1"/>
    <mergeCell ref="A2:D2"/>
  </mergeCells>
  <printOptions/>
  <pageMargins left="0.11811023622047245" right="0.11811023622047245" top="0.371875" bottom="0.35433070866141736" header="0.21875" footer="0.31496062992125984"/>
  <pageSetup horizontalDpi="600" verticalDpi="600" orientation="portrait" paperSize="9" scale="63" r:id="rId1"/>
  <headerFooter>
    <oddHeader>&amp;R/2020. (  ) önkormányzati redelet 7.1  melléklete</oddHeader>
  </headerFooter>
  <rowBreaks count="1" manualBreakCount="1">
    <brk id="60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5"/>
  <sheetViews>
    <sheetView workbookViewId="0" topLeftCell="A1">
      <selection activeCell="H65" sqref="H65"/>
    </sheetView>
  </sheetViews>
  <sheetFormatPr defaultColWidth="9.140625" defaultRowHeight="15"/>
  <cols>
    <col min="1" max="1" width="82.8515625" style="0" customWidth="1"/>
    <col min="2" max="2" width="14.7109375" style="0" customWidth="1"/>
    <col min="3" max="3" width="18.57421875" style="0" customWidth="1"/>
    <col min="4" max="4" width="17.140625" style="0" hidden="1" customWidth="1"/>
    <col min="5" max="5" width="16.140625" style="0" hidden="1" customWidth="1"/>
    <col min="10" max="11" width="0" style="0" hidden="1" customWidth="1"/>
  </cols>
  <sheetData>
    <row r="1" spans="1:4" ht="27" customHeight="1">
      <c r="A1" s="175" t="s">
        <v>602</v>
      </c>
      <c r="B1" s="177"/>
      <c r="C1" s="177"/>
      <c r="D1" s="177"/>
    </row>
    <row r="2" spans="1:4" ht="25.5" customHeight="1">
      <c r="A2" s="176" t="s">
        <v>580</v>
      </c>
      <c r="B2" s="177"/>
      <c r="C2" s="177"/>
      <c r="D2" s="177"/>
    </row>
    <row r="3" spans="1:4" ht="15.75" customHeight="1">
      <c r="A3" s="59"/>
      <c r="B3" s="60"/>
      <c r="C3" s="85"/>
      <c r="D3" s="60"/>
    </row>
    <row r="4" ht="21" customHeight="1">
      <c r="A4" s="3" t="s">
        <v>560</v>
      </c>
    </row>
    <row r="5" spans="1:5" ht="36" customHeight="1">
      <c r="A5" s="41" t="s">
        <v>556</v>
      </c>
      <c r="B5" s="2" t="s">
        <v>12</v>
      </c>
      <c r="C5" s="88" t="s">
        <v>609</v>
      </c>
      <c r="D5" s="88" t="s">
        <v>591</v>
      </c>
      <c r="E5" s="88" t="s">
        <v>595</v>
      </c>
    </row>
    <row r="6" spans="1:5" ht="14.25">
      <c r="A6" s="12" t="s">
        <v>523</v>
      </c>
      <c r="B6" s="5" t="s">
        <v>200</v>
      </c>
      <c r="C6" s="5"/>
      <c r="D6" s="25"/>
      <c r="E6" s="25"/>
    </row>
    <row r="7" spans="1:5" ht="14.25">
      <c r="A7" s="12" t="s">
        <v>532</v>
      </c>
      <c r="B7" s="5" t="s">
        <v>200</v>
      </c>
      <c r="C7" s="5"/>
      <c r="D7" s="25"/>
      <c r="E7" s="25"/>
    </row>
    <row r="8" spans="1:5" ht="14.25">
      <c r="A8" s="12" t="s">
        <v>533</v>
      </c>
      <c r="B8" s="5" t="s">
        <v>200</v>
      </c>
      <c r="C8" s="5"/>
      <c r="D8" s="25"/>
      <c r="E8" s="25"/>
    </row>
    <row r="9" spans="1:5" ht="14.25">
      <c r="A9" s="12" t="s">
        <v>531</v>
      </c>
      <c r="B9" s="5" t="s">
        <v>200</v>
      </c>
      <c r="C9" s="5"/>
      <c r="D9" s="25"/>
      <c r="E9" s="25"/>
    </row>
    <row r="10" spans="1:5" ht="14.25">
      <c r="A10" s="12" t="s">
        <v>530</v>
      </c>
      <c r="B10" s="5" t="s">
        <v>200</v>
      </c>
      <c r="C10" s="5"/>
      <c r="D10" s="25"/>
      <c r="E10" s="25"/>
    </row>
    <row r="11" spans="1:5" ht="14.25">
      <c r="A11" s="12" t="s">
        <v>529</v>
      </c>
      <c r="B11" s="5" t="s">
        <v>200</v>
      </c>
      <c r="C11" s="5"/>
      <c r="D11" s="25"/>
      <c r="E11" s="25"/>
    </row>
    <row r="12" spans="1:5" ht="14.25">
      <c r="A12" s="12" t="s">
        <v>524</v>
      </c>
      <c r="B12" s="5" t="s">
        <v>200</v>
      </c>
      <c r="C12" s="5"/>
      <c r="D12" s="25"/>
      <c r="E12" s="25"/>
    </row>
    <row r="13" spans="1:5" ht="14.25">
      <c r="A13" s="12" t="s">
        <v>525</v>
      </c>
      <c r="B13" s="5" t="s">
        <v>200</v>
      </c>
      <c r="C13" s="5"/>
      <c r="D13" s="25"/>
      <c r="E13" s="25"/>
    </row>
    <row r="14" spans="1:5" ht="14.25">
      <c r="A14" s="12" t="s">
        <v>526</v>
      </c>
      <c r="B14" s="5" t="s">
        <v>200</v>
      </c>
      <c r="C14" s="5"/>
      <c r="D14" s="25"/>
      <c r="E14" s="25"/>
    </row>
    <row r="15" spans="1:5" ht="14.25">
      <c r="A15" s="12" t="s">
        <v>527</v>
      </c>
      <c r="B15" s="5" t="s">
        <v>200</v>
      </c>
      <c r="C15" s="5"/>
      <c r="D15" s="25"/>
      <c r="E15" s="25"/>
    </row>
    <row r="16" spans="1:5" ht="26.25">
      <c r="A16" s="6" t="s">
        <v>393</v>
      </c>
      <c r="B16" s="7" t="s">
        <v>200</v>
      </c>
      <c r="C16" s="7">
        <f>SUM(C6:C15)</f>
        <v>0</v>
      </c>
      <c r="D16" s="7">
        <f>SUM(D6:D15)</f>
        <v>0</v>
      </c>
      <c r="E16" s="25"/>
    </row>
    <row r="17" spans="1:5" ht="14.25">
      <c r="A17" s="12" t="s">
        <v>523</v>
      </c>
      <c r="B17" s="5" t="s">
        <v>201</v>
      </c>
      <c r="C17" s="5"/>
      <c r="D17" s="25"/>
      <c r="E17" s="25"/>
    </row>
    <row r="18" spans="1:5" ht="14.25">
      <c r="A18" s="12" t="s">
        <v>532</v>
      </c>
      <c r="B18" s="5" t="s">
        <v>201</v>
      </c>
      <c r="C18" s="5"/>
      <c r="D18" s="25"/>
      <c r="E18" s="25"/>
    </row>
    <row r="19" spans="1:5" ht="14.25">
      <c r="A19" s="12" t="s">
        <v>533</v>
      </c>
      <c r="B19" s="5" t="s">
        <v>201</v>
      </c>
      <c r="C19" s="5"/>
      <c r="D19" s="25"/>
      <c r="E19" s="25"/>
    </row>
    <row r="20" spans="1:5" ht="14.25">
      <c r="A20" s="12" t="s">
        <v>531</v>
      </c>
      <c r="B20" s="5" t="s">
        <v>201</v>
      </c>
      <c r="C20" s="5"/>
      <c r="D20" s="25"/>
      <c r="E20" s="25"/>
    </row>
    <row r="21" spans="1:5" ht="14.25">
      <c r="A21" s="12" t="s">
        <v>530</v>
      </c>
      <c r="B21" s="5" t="s">
        <v>201</v>
      </c>
      <c r="C21" s="5"/>
      <c r="D21" s="25"/>
      <c r="E21" s="25"/>
    </row>
    <row r="22" spans="1:5" ht="14.25">
      <c r="A22" s="12" t="s">
        <v>529</v>
      </c>
      <c r="B22" s="5" t="s">
        <v>201</v>
      </c>
      <c r="C22" s="5"/>
      <c r="D22" s="25"/>
      <c r="E22" s="25"/>
    </row>
    <row r="23" spans="1:5" ht="14.25">
      <c r="A23" s="12" t="s">
        <v>524</v>
      </c>
      <c r="B23" s="5" t="s">
        <v>201</v>
      </c>
      <c r="C23" s="5"/>
      <c r="D23" s="25"/>
      <c r="E23" s="25"/>
    </row>
    <row r="24" spans="1:5" ht="14.25">
      <c r="A24" s="12" t="s">
        <v>525</v>
      </c>
      <c r="B24" s="5" t="s">
        <v>201</v>
      </c>
      <c r="C24" s="5"/>
      <c r="D24" s="25"/>
      <c r="E24" s="25"/>
    </row>
    <row r="25" spans="1:5" ht="14.25">
      <c r="A25" s="12" t="s">
        <v>526</v>
      </c>
      <c r="B25" s="5" t="s">
        <v>201</v>
      </c>
      <c r="C25" s="5"/>
      <c r="D25" s="25"/>
      <c r="E25" s="25"/>
    </row>
    <row r="26" spans="1:5" ht="14.25">
      <c r="A26" s="12" t="s">
        <v>527</v>
      </c>
      <c r="B26" s="5" t="s">
        <v>201</v>
      </c>
      <c r="C26" s="5"/>
      <c r="D26" s="25"/>
      <c r="E26" s="25"/>
    </row>
    <row r="27" spans="1:5" ht="26.25">
      <c r="A27" s="6" t="s">
        <v>449</v>
      </c>
      <c r="B27" s="7" t="s">
        <v>201</v>
      </c>
      <c r="C27" s="7">
        <f>SUM(C17:C26)</f>
        <v>0</v>
      </c>
      <c r="D27" s="7">
        <f>SUM(D17:D26)</f>
        <v>0</v>
      </c>
      <c r="E27" s="25"/>
    </row>
    <row r="28" spans="1:5" ht="14.25">
      <c r="A28" s="12" t="s">
        <v>523</v>
      </c>
      <c r="B28" s="5" t="s">
        <v>202</v>
      </c>
      <c r="C28" s="5"/>
      <c r="D28" s="25"/>
      <c r="E28" s="25"/>
    </row>
    <row r="29" spans="1:5" ht="14.25">
      <c r="A29" s="12" t="s">
        <v>532</v>
      </c>
      <c r="B29" s="5" t="s">
        <v>202</v>
      </c>
      <c r="C29" s="5"/>
      <c r="D29" s="25"/>
      <c r="E29" s="25"/>
    </row>
    <row r="30" spans="1:5" ht="14.25">
      <c r="A30" s="12" t="s">
        <v>533</v>
      </c>
      <c r="B30" s="5" t="s">
        <v>202</v>
      </c>
      <c r="C30" s="5"/>
      <c r="D30" s="25"/>
      <c r="E30" s="25"/>
    </row>
    <row r="31" spans="1:5" ht="14.25">
      <c r="A31" s="12" t="s">
        <v>531</v>
      </c>
      <c r="B31" s="5" t="s">
        <v>202</v>
      </c>
      <c r="C31" s="5"/>
      <c r="D31" s="25"/>
      <c r="E31" s="25"/>
    </row>
    <row r="32" spans="1:5" ht="14.25">
      <c r="A32" s="12" t="s">
        <v>530</v>
      </c>
      <c r="B32" s="5" t="s">
        <v>202</v>
      </c>
      <c r="C32" s="136">
        <v>7000000</v>
      </c>
      <c r="D32" s="120">
        <v>4620000</v>
      </c>
      <c r="E32" s="120">
        <v>5331100</v>
      </c>
    </row>
    <row r="33" spans="1:5" ht="14.25">
      <c r="A33" s="12" t="s">
        <v>529</v>
      </c>
      <c r="B33" s="5" t="s">
        <v>202</v>
      </c>
      <c r="C33" s="136"/>
      <c r="D33" s="120"/>
      <c r="E33" s="120"/>
    </row>
    <row r="34" spans="1:5" ht="14.25">
      <c r="A34" s="12" t="s">
        <v>524</v>
      </c>
      <c r="B34" s="5" t="s">
        <v>202</v>
      </c>
      <c r="C34" s="136"/>
      <c r="D34" s="120"/>
      <c r="E34" s="120"/>
    </row>
    <row r="35" spans="1:5" ht="14.25">
      <c r="A35" s="12" t="s">
        <v>525</v>
      </c>
      <c r="B35" s="5" t="s">
        <v>202</v>
      </c>
      <c r="C35" s="136"/>
      <c r="D35" s="120"/>
      <c r="E35" s="120"/>
    </row>
    <row r="36" spans="1:5" ht="14.25">
      <c r="A36" s="12" t="s">
        <v>526</v>
      </c>
      <c r="B36" s="5" t="s">
        <v>202</v>
      </c>
      <c r="C36" s="136"/>
      <c r="D36" s="120"/>
      <c r="E36" s="120"/>
    </row>
    <row r="37" spans="1:5" ht="14.25">
      <c r="A37" s="12" t="s">
        <v>527</v>
      </c>
      <c r="B37" s="5" t="s">
        <v>202</v>
      </c>
      <c r="C37" s="136"/>
      <c r="D37" s="120"/>
      <c r="E37" s="120"/>
    </row>
    <row r="38" spans="1:5" ht="14.25">
      <c r="A38" s="6" t="s">
        <v>448</v>
      </c>
      <c r="B38" s="7" t="s">
        <v>202</v>
      </c>
      <c r="C38" s="137">
        <f>SUM(C28:C37)</f>
        <v>7000000</v>
      </c>
      <c r="D38" s="138">
        <f>SUM(D28:D37)</f>
        <v>4620000</v>
      </c>
      <c r="E38" s="138">
        <f>SUM(E28:E37)</f>
        <v>5331100</v>
      </c>
    </row>
    <row r="39" spans="1:5" ht="14.25">
      <c r="A39" s="12" t="s">
        <v>523</v>
      </c>
      <c r="B39" s="5" t="s">
        <v>208</v>
      </c>
      <c r="C39" s="5"/>
      <c r="D39" s="25"/>
      <c r="E39" s="25"/>
    </row>
    <row r="40" spans="1:5" ht="14.25">
      <c r="A40" s="12" t="s">
        <v>532</v>
      </c>
      <c r="B40" s="5" t="s">
        <v>208</v>
      </c>
      <c r="C40" s="5"/>
      <c r="D40" s="25"/>
      <c r="E40" s="25"/>
    </row>
    <row r="41" spans="1:5" ht="14.25">
      <c r="A41" s="12" t="s">
        <v>533</v>
      </c>
      <c r="B41" s="5" t="s">
        <v>208</v>
      </c>
      <c r="C41" s="5"/>
      <c r="D41" s="25"/>
      <c r="E41" s="25"/>
    </row>
    <row r="42" spans="1:5" ht="14.25">
      <c r="A42" s="12" t="s">
        <v>531</v>
      </c>
      <c r="B42" s="5" t="s">
        <v>208</v>
      </c>
      <c r="C42" s="5"/>
      <c r="D42" s="25"/>
      <c r="E42" s="25"/>
    </row>
    <row r="43" spans="1:5" ht="14.25">
      <c r="A43" s="12" t="s">
        <v>530</v>
      </c>
      <c r="B43" s="5" t="s">
        <v>208</v>
      </c>
      <c r="C43" s="5"/>
      <c r="D43" s="25"/>
      <c r="E43" s="25"/>
    </row>
    <row r="44" spans="1:5" ht="14.25">
      <c r="A44" s="12" t="s">
        <v>529</v>
      </c>
      <c r="B44" s="5" t="s">
        <v>208</v>
      </c>
      <c r="C44" s="5"/>
      <c r="D44" s="25"/>
      <c r="E44" s="25"/>
    </row>
    <row r="45" spans="1:5" ht="14.25">
      <c r="A45" s="12" t="s">
        <v>524</v>
      </c>
      <c r="B45" s="5" t="s">
        <v>208</v>
      </c>
      <c r="C45" s="5"/>
      <c r="D45" s="25"/>
      <c r="E45" s="25"/>
    </row>
    <row r="46" spans="1:5" ht="14.25">
      <c r="A46" s="12" t="s">
        <v>525</v>
      </c>
      <c r="B46" s="5" t="s">
        <v>208</v>
      </c>
      <c r="C46" s="5"/>
      <c r="D46" s="25"/>
      <c r="E46" s="25"/>
    </row>
    <row r="47" spans="1:5" ht="14.25">
      <c r="A47" s="12" t="s">
        <v>526</v>
      </c>
      <c r="B47" s="5" t="s">
        <v>208</v>
      </c>
      <c r="C47" s="5"/>
      <c r="D47" s="25"/>
      <c r="E47" s="25"/>
    </row>
    <row r="48" spans="1:5" ht="14.25">
      <c r="A48" s="12" t="s">
        <v>527</v>
      </c>
      <c r="B48" s="5" t="s">
        <v>208</v>
      </c>
      <c r="C48" s="5"/>
      <c r="D48" s="25"/>
      <c r="E48" s="25"/>
    </row>
    <row r="49" spans="1:5" ht="26.25">
      <c r="A49" s="6" t="s">
        <v>447</v>
      </c>
      <c r="B49" s="7" t="s">
        <v>208</v>
      </c>
      <c r="C49" s="7">
        <f>SUM(C39:C48)</f>
        <v>0</v>
      </c>
      <c r="D49" s="7">
        <f>SUM(D39:D48)</f>
        <v>0</v>
      </c>
      <c r="E49" s="25"/>
    </row>
    <row r="50" spans="1:5" ht="14.25">
      <c r="A50" s="12" t="s">
        <v>528</v>
      </c>
      <c r="B50" s="5" t="s">
        <v>209</v>
      </c>
      <c r="C50" s="5"/>
      <c r="D50" s="25"/>
      <c r="E50" s="25"/>
    </row>
    <row r="51" spans="1:5" ht="14.25">
      <c r="A51" s="12" t="s">
        <v>532</v>
      </c>
      <c r="B51" s="5" t="s">
        <v>209</v>
      </c>
      <c r="C51" s="5"/>
      <c r="D51" s="25"/>
      <c r="E51" s="25"/>
    </row>
    <row r="52" spans="1:5" ht="14.25">
      <c r="A52" s="12" t="s">
        <v>533</v>
      </c>
      <c r="B52" s="5" t="s">
        <v>209</v>
      </c>
      <c r="C52" s="5"/>
      <c r="D52" s="25"/>
      <c r="E52" s="25"/>
    </row>
    <row r="53" spans="1:5" ht="14.25">
      <c r="A53" s="12" t="s">
        <v>531</v>
      </c>
      <c r="B53" s="5" t="s">
        <v>209</v>
      </c>
      <c r="C53" s="5"/>
      <c r="D53" s="25"/>
      <c r="E53" s="25"/>
    </row>
    <row r="54" spans="1:5" ht="14.25">
      <c r="A54" s="12" t="s">
        <v>530</v>
      </c>
      <c r="B54" s="5" t="s">
        <v>209</v>
      </c>
      <c r="C54" s="5"/>
      <c r="D54" s="25"/>
      <c r="E54" s="25"/>
    </row>
    <row r="55" spans="1:5" ht="14.25">
      <c r="A55" s="12" t="s">
        <v>529</v>
      </c>
      <c r="B55" s="5" t="s">
        <v>209</v>
      </c>
      <c r="C55" s="5"/>
      <c r="D55" s="25"/>
      <c r="E55" s="25"/>
    </row>
    <row r="56" spans="1:5" ht="14.25">
      <c r="A56" s="12" t="s">
        <v>524</v>
      </c>
      <c r="B56" s="5" t="s">
        <v>209</v>
      </c>
      <c r="C56" s="5"/>
      <c r="D56" s="25"/>
      <c r="E56" s="25"/>
    </row>
    <row r="57" spans="1:5" ht="14.25">
      <c r="A57" s="12" t="s">
        <v>525</v>
      </c>
      <c r="B57" s="5" t="s">
        <v>209</v>
      </c>
      <c r="C57" s="5"/>
      <c r="D57" s="25"/>
      <c r="E57" s="25"/>
    </row>
    <row r="58" spans="1:5" ht="14.25">
      <c r="A58" s="12" t="s">
        <v>526</v>
      </c>
      <c r="B58" s="5" t="s">
        <v>209</v>
      </c>
      <c r="C58" s="5"/>
      <c r="D58" s="25"/>
      <c r="E58" s="25"/>
    </row>
    <row r="59" spans="1:5" ht="14.25">
      <c r="A59" s="12" t="s">
        <v>527</v>
      </c>
      <c r="B59" s="5" t="s">
        <v>209</v>
      </c>
      <c r="C59" s="5"/>
      <c r="D59" s="25"/>
      <c r="E59" s="25"/>
    </row>
    <row r="60" spans="1:5" ht="26.25">
      <c r="A60" s="6" t="s">
        <v>450</v>
      </c>
      <c r="B60" s="7" t="s">
        <v>209</v>
      </c>
      <c r="C60" s="7">
        <f>SUM(C50:C59)</f>
        <v>0</v>
      </c>
      <c r="D60" s="7">
        <f>SUM(D50:D59)</f>
        <v>0</v>
      </c>
      <c r="E60" s="25"/>
    </row>
    <row r="61" spans="1:5" ht="14.25">
      <c r="A61" s="12" t="s">
        <v>523</v>
      </c>
      <c r="B61" s="5" t="s">
        <v>210</v>
      </c>
      <c r="C61" s="5"/>
      <c r="D61" s="25"/>
      <c r="E61" s="25"/>
    </row>
    <row r="62" spans="1:5" ht="14.25">
      <c r="A62" s="12" t="s">
        <v>532</v>
      </c>
      <c r="B62" s="5" t="s">
        <v>210</v>
      </c>
      <c r="C62" s="5"/>
      <c r="D62" s="25"/>
      <c r="E62" s="25"/>
    </row>
    <row r="63" spans="1:5" ht="14.25">
      <c r="A63" s="12" t="s">
        <v>533</v>
      </c>
      <c r="B63" s="5" t="s">
        <v>210</v>
      </c>
      <c r="C63" s="5"/>
      <c r="D63" s="25"/>
      <c r="E63" s="25"/>
    </row>
    <row r="64" spans="1:5" ht="14.25">
      <c r="A64" s="12" t="s">
        <v>531</v>
      </c>
      <c r="B64" s="5" t="s">
        <v>210</v>
      </c>
      <c r="C64" s="5"/>
      <c r="D64" s="25"/>
      <c r="E64" s="25"/>
    </row>
    <row r="65" spans="1:5" ht="14.25">
      <c r="A65" s="12" t="s">
        <v>530</v>
      </c>
      <c r="B65" s="5" t="s">
        <v>210</v>
      </c>
      <c r="C65" s="5"/>
      <c r="D65" s="25"/>
      <c r="E65" s="25"/>
    </row>
    <row r="66" spans="1:5" ht="14.25">
      <c r="A66" s="12" t="s">
        <v>529</v>
      </c>
      <c r="B66" s="5" t="s">
        <v>210</v>
      </c>
      <c r="C66" s="5"/>
      <c r="D66" s="25"/>
      <c r="E66" s="25"/>
    </row>
    <row r="67" spans="1:5" ht="14.25">
      <c r="A67" s="12" t="s">
        <v>524</v>
      </c>
      <c r="B67" s="5" t="s">
        <v>210</v>
      </c>
      <c r="C67" s="5"/>
      <c r="D67" s="25"/>
      <c r="E67" s="25"/>
    </row>
    <row r="68" spans="1:5" ht="14.25">
      <c r="A68" s="12" t="s">
        <v>525</v>
      </c>
      <c r="B68" s="5" t="s">
        <v>210</v>
      </c>
      <c r="C68" s="5"/>
      <c r="D68" s="25"/>
      <c r="E68" s="25"/>
    </row>
    <row r="69" spans="1:5" ht="14.25">
      <c r="A69" s="12" t="s">
        <v>526</v>
      </c>
      <c r="B69" s="5" t="s">
        <v>210</v>
      </c>
      <c r="C69" s="5"/>
      <c r="D69" s="25"/>
      <c r="E69" s="25"/>
    </row>
    <row r="70" spans="1:5" ht="14.25">
      <c r="A70" s="12" t="s">
        <v>527</v>
      </c>
      <c r="B70" s="5" t="s">
        <v>210</v>
      </c>
      <c r="C70" s="5"/>
      <c r="D70" s="25"/>
      <c r="E70" s="25"/>
    </row>
    <row r="71" spans="1:5" ht="14.25">
      <c r="A71" s="6" t="s">
        <v>398</v>
      </c>
      <c r="B71" s="7" t="s">
        <v>210</v>
      </c>
      <c r="C71" s="7">
        <f>SUM(C61:C70)</f>
        <v>0</v>
      </c>
      <c r="D71" s="7">
        <f>SUM(D61:D70)</f>
        <v>0</v>
      </c>
      <c r="E71" s="25"/>
    </row>
    <row r="72" spans="1:5" ht="14.25">
      <c r="A72" s="12" t="s">
        <v>534</v>
      </c>
      <c r="B72" s="4" t="s">
        <v>257</v>
      </c>
      <c r="C72" s="4"/>
      <c r="D72" s="25"/>
      <c r="E72" s="25"/>
    </row>
    <row r="73" spans="1:5" ht="14.25">
      <c r="A73" s="12" t="s">
        <v>535</v>
      </c>
      <c r="B73" s="4" t="s">
        <v>257</v>
      </c>
      <c r="C73" s="4"/>
      <c r="D73" s="25"/>
      <c r="E73" s="25"/>
    </row>
    <row r="74" spans="1:5" ht="14.25">
      <c r="A74" s="12" t="s">
        <v>543</v>
      </c>
      <c r="B74" s="4" t="s">
        <v>257</v>
      </c>
      <c r="C74" s="4"/>
      <c r="D74" s="25"/>
      <c r="E74" s="25"/>
    </row>
    <row r="75" spans="1:5" ht="14.25">
      <c r="A75" s="4" t="s">
        <v>542</v>
      </c>
      <c r="B75" s="4" t="s">
        <v>257</v>
      </c>
      <c r="C75" s="4"/>
      <c r="D75" s="25"/>
      <c r="E75" s="25"/>
    </row>
    <row r="76" spans="1:5" ht="14.25">
      <c r="A76" s="4" t="s">
        <v>541</v>
      </c>
      <c r="B76" s="4" t="s">
        <v>257</v>
      </c>
      <c r="C76" s="4"/>
      <c r="D76" s="25"/>
      <c r="E76" s="25"/>
    </row>
    <row r="77" spans="1:5" ht="14.25">
      <c r="A77" s="4" t="s">
        <v>540</v>
      </c>
      <c r="B77" s="4" t="s">
        <v>257</v>
      </c>
      <c r="C77" s="4"/>
      <c r="D77" s="25"/>
      <c r="E77" s="25"/>
    </row>
    <row r="78" spans="1:5" ht="14.25">
      <c r="A78" s="12" t="s">
        <v>539</v>
      </c>
      <c r="B78" s="4" t="s">
        <v>257</v>
      </c>
      <c r="C78" s="4"/>
      <c r="D78" s="25"/>
      <c r="E78" s="25"/>
    </row>
    <row r="79" spans="1:5" ht="14.25">
      <c r="A79" s="12" t="s">
        <v>544</v>
      </c>
      <c r="B79" s="4" t="s">
        <v>257</v>
      </c>
      <c r="C79" s="4"/>
      <c r="D79" s="25"/>
      <c r="E79" s="25"/>
    </row>
    <row r="80" spans="1:5" ht="14.25">
      <c r="A80" s="12" t="s">
        <v>536</v>
      </c>
      <c r="B80" s="4" t="s">
        <v>257</v>
      </c>
      <c r="C80" s="4"/>
      <c r="D80" s="25"/>
      <c r="E80" s="25"/>
    </row>
    <row r="81" spans="1:5" ht="14.25">
      <c r="A81" s="12" t="s">
        <v>537</v>
      </c>
      <c r="B81" s="4" t="s">
        <v>257</v>
      </c>
      <c r="C81" s="4"/>
      <c r="D81" s="25"/>
      <c r="E81" s="25"/>
    </row>
    <row r="82" spans="1:5" ht="26.25">
      <c r="A82" s="6" t="s">
        <v>463</v>
      </c>
      <c r="B82" s="7" t="s">
        <v>257</v>
      </c>
      <c r="C82" s="7">
        <f>SUM(C72:C81)</f>
        <v>0</v>
      </c>
      <c r="D82" s="7">
        <f>SUM(D72:D81)</f>
        <v>0</v>
      </c>
      <c r="E82" s="25"/>
    </row>
    <row r="83" spans="1:5" ht="14.25">
      <c r="A83" s="12" t="s">
        <v>534</v>
      </c>
      <c r="B83" s="4" t="s">
        <v>258</v>
      </c>
      <c r="C83" s="4"/>
      <c r="D83" s="25"/>
      <c r="E83" s="25"/>
    </row>
    <row r="84" spans="1:5" ht="14.25">
      <c r="A84" s="12" t="s">
        <v>535</v>
      </c>
      <c r="B84" s="4" t="s">
        <v>258</v>
      </c>
      <c r="C84" s="4"/>
      <c r="D84" s="25"/>
      <c r="E84" s="25"/>
    </row>
    <row r="85" spans="1:5" ht="14.25">
      <c r="A85" s="12" t="s">
        <v>543</v>
      </c>
      <c r="B85" s="4" t="s">
        <v>258</v>
      </c>
      <c r="C85" s="4"/>
      <c r="D85" s="25"/>
      <c r="E85" s="25"/>
    </row>
    <row r="86" spans="1:5" ht="14.25">
      <c r="A86" s="4" t="s">
        <v>542</v>
      </c>
      <c r="B86" s="4" t="s">
        <v>258</v>
      </c>
      <c r="C86" s="4"/>
      <c r="D86" s="25"/>
      <c r="E86" s="25"/>
    </row>
    <row r="87" spans="1:5" ht="14.25">
      <c r="A87" s="4" t="s">
        <v>541</v>
      </c>
      <c r="B87" s="4" t="s">
        <v>258</v>
      </c>
      <c r="C87" s="4"/>
      <c r="D87" s="25"/>
      <c r="E87" s="25"/>
    </row>
    <row r="88" spans="1:5" ht="14.25">
      <c r="A88" s="4" t="s">
        <v>540</v>
      </c>
      <c r="B88" s="4" t="s">
        <v>258</v>
      </c>
      <c r="C88" s="4"/>
      <c r="D88" s="25"/>
      <c r="E88" s="25"/>
    </row>
    <row r="89" spans="1:5" ht="14.25">
      <c r="A89" s="12" t="s">
        <v>539</v>
      </c>
      <c r="B89" s="4" t="s">
        <v>258</v>
      </c>
      <c r="C89" s="4"/>
      <c r="D89" s="25"/>
      <c r="E89" s="25"/>
    </row>
    <row r="90" spans="1:5" ht="14.25">
      <c r="A90" s="12" t="s">
        <v>538</v>
      </c>
      <c r="B90" s="4" t="s">
        <v>258</v>
      </c>
      <c r="C90" s="4"/>
      <c r="D90" s="25"/>
      <c r="E90" s="25"/>
    </row>
    <row r="91" spans="1:5" ht="14.25">
      <c r="A91" s="12" t="s">
        <v>536</v>
      </c>
      <c r="B91" s="4" t="s">
        <v>258</v>
      </c>
      <c r="C91" s="4"/>
      <c r="D91" s="25"/>
      <c r="E91" s="25"/>
    </row>
    <row r="92" spans="1:5" ht="14.25">
      <c r="A92" s="12" t="s">
        <v>537</v>
      </c>
      <c r="B92" s="4" t="s">
        <v>258</v>
      </c>
      <c r="C92" s="4"/>
      <c r="D92" s="25"/>
      <c r="E92" s="25"/>
    </row>
    <row r="93" spans="1:5" ht="14.25">
      <c r="A93" s="14" t="s">
        <v>464</v>
      </c>
      <c r="B93" s="7" t="s">
        <v>258</v>
      </c>
      <c r="C93" s="7">
        <f>SUM(C83:C92)</f>
        <v>0</v>
      </c>
      <c r="D93" s="7">
        <f>SUM(D83:D92)</f>
        <v>0</v>
      </c>
      <c r="E93" s="25"/>
    </row>
    <row r="94" spans="1:5" ht="14.25">
      <c r="A94" s="12" t="s">
        <v>534</v>
      </c>
      <c r="B94" s="4" t="s">
        <v>262</v>
      </c>
      <c r="C94" s="4"/>
      <c r="D94" s="25"/>
      <c r="E94" s="25"/>
    </row>
    <row r="95" spans="1:5" ht="14.25">
      <c r="A95" s="12" t="s">
        <v>535</v>
      </c>
      <c r="B95" s="4" t="s">
        <v>262</v>
      </c>
      <c r="C95" s="4"/>
      <c r="D95" s="25"/>
      <c r="E95" s="25"/>
    </row>
    <row r="96" spans="1:5" ht="14.25">
      <c r="A96" s="12" t="s">
        <v>543</v>
      </c>
      <c r="B96" s="4" t="s">
        <v>262</v>
      </c>
      <c r="C96" s="4"/>
      <c r="D96" s="25"/>
      <c r="E96" s="25"/>
    </row>
    <row r="97" spans="1:5" ht="14.25">
      <c r="A97" s="4" t="s">
        <v>542</v>
      </c>
      <c r="B97" s="4" t="s">
        <v>262</v>
      </c>
      <c r="C97" s="4"/>
      <c r="D97" s="25"/>
      <c r="E97" s="25"/>
    </row>
    <row r="98" spans="1:5" ht="14.25">
      <c r="A98" s="4" t="s">
        <v>541</v>
      </c>
      <c r="B98" s="4" t="s">
        <v>262</v>
      </c>
      <c r="C98" s="4"/>
      <c r="D98" s="25"/>
      <c r="E98" s="25"/>
    </row>
    <row r="99" spans="1:5" ht="14.25">
      <c r="A99" s="4" t="s">
        <v>540</v>
      </c>
      <c r="B99" s="4" t="s">
        <v>262</v>
      </c>
      <c r="C99" s="4"/>
      <c r="D99" s="25"/>
      <c r="E99" s="25"/>
    </row>
    <row r="100" spans="1:5" ht="14.25">
      <c r="A100" s="12" t="s">
        <v>539</v>
      </c>
      <c r="B100" s="4" t="s">
        <v>262</v>
      </c>
      <c r="C100" s="4"/>
      <c r="D100" s="25"/>
      <c r="E100" s="25"/>
    </row>
    <row r="101" spans="1:5" ht="14.25">
      <c r="A101" s="12" t="s">
        <v>544</v>
      </c>
      <c r="B101" s="4" t="s">
        <v>262</v>
      </c>
      <c r="C101" s="4"/>
      <c r="D101" s="25"/>
      <c r="E101" s="25"/>
    </row>
    <row r="102" spans="1:5" ht="14.25">
      <c r="A102" s="12" t="s">
        <v>536</v>
      </c>
      <c r="B102" s="4" t="s">
        <v>262</v>
      </c>
      <c r="C102" s="4"/>
      <c r="D102" s="25"/>
      <c r="E102" s="25"/>
    </row>
    <row r="103" spans="1:5" ht="14.25">
      <c r="A103" s="12" t="s">
        <v>537</v>
      </c>
      <c r="B103" s="4" t="s">
        <v>262</v>
      </c>
      <c r="C103" s="4"/>
      <c r="D103" s="25"/>
      <c r="E103" s="25"/>
    </row>
    <row r="104" spans="1:5" ht="26.25">
      <c r="A104" s="6" t="s">
        <v>465</v>
      </c>
      <c r="B104" s="7" t="s">
        <v>262</v>
      </c>
      <c r="C104" s="7">
        <f>SUM(C94:C103)</f>
        <v>0</v>
      </c>
      <c r="D104" s="7">
        <f>SUM(D94:D103)</f>
        <v>0</v>
      </c>
      <c r="E104" s="25"/>
    </row>
    <row r="105" spans="1:5" ht="14.25">
      <c r="A105" s="12" t="s">
        <v>534</v>
      </c>
      <c r="B105" s="4" t="s">
        <v>263</v>
      </c>
      <c r="C105" s="4"/>
      <c r="D105" s="25"/>
      <c r="E105" s="25"/>
    </row>
    <row r="106" spans="1:5" ht="14.25">
      <c r="A106" s="12" t="s">
        <v>535</v>
      </c>
      <c r="B106" s="4" t="s">
        <v>263</v>
      </c>
      <c r="C106" s="4"/>
      <c r="D106" s="25"/>
      <c r="E106" s="25"/>
    </row>
    <row r="107" spans="1:5" ht="14.25">
      <c r="A107" s="12" t="s">
        <v>543</v>
      </c>
      <c r="B107" s="4" t="s">
        <v>263</v>
      </c>
      <c r="C107" s="4"/>
      <c r="D107" s="25"/>
      <c r="E107" s="25"/>
    </row>
    <row r="108" spans="1:5" ht="14.25">
      <c r="A108" s="4" t="s">
        <v>542</v>
      </c>
      <c r="B108" s="4" t="s">
        <v>263</v>
      </c>
      <c r="C108" s="4"/>
      <c r="D108" s="25"/>
      <c r="E108" s="25"/>
    </row>
    <row r="109" spans="1:5" ht="14.25">
      <c r="A109" s="4" t="s">
        <v>541</v>
      </c>
      <c r="B109" s="4" t="s">
        <v>263</v>
      </c>
      <c r="C109" s="4"/>
      <c r="D109" s="25"/>
      <c r="E109" s="25"/>
    </row>
    <row r="110" spans="1:5" ht="14.25">
      <c r="A110" s="4" t="s">
        <v>540</v>
      </c>
      <c r="B110" s="4" t="s">
        <v>263</v>
      </c>
      <c r="C110" s="4"/>
      <c r="D110" s="25"/>
      <c r="E110" s="25"/>
    </row>
    <row r="111" spans="1:5" ht="14.25">
      <c r="A111" s="12" t="s">
        <v>539</v>
      </c>
      <c r="B111" s="4" t="s">
        <v>263</v>
      </c>
      <c r="C111" s="4"/>
      <c r="D111" s="25"/>
      <c r="E111" s="25"/>
    </row>
    <row r="112" spans="1:5" ht="14.25">
      <c r="A112" s="12" t="s">
        <v>538</v>
      </c>
      <c r="B112" s="4" t="s">
        <v>263</v>
      </c>
      <c r="C112" s="4"/>
      <c r="D112" s="25"/>
      <c r="E112" s="25"/>
    </row>
    <row r="113" spans="1:5" ht="14.25">
      <c r="A113" s="12" t="s">
        <v>536</v>
      </c>
      <c r="B113" s="4" t="s">
        <v>263</v>
      </c>
      <c r="C113" s="4"/>
      <c r="D113" s="25"/>
      <c r="E113" s="25"/>
    </row>
    <row r="114" spans="1:5" ht="14.25">
      <c r="A114" s="12" t="s">
        <v>537</v>
      </c>
      <c r="B114" s="4" t="s">
        <v>263</v>
      </c>
      <c r="C114" s="4"/>
      <c r="D114" s="25"/>
      <c r="E114" s="25"/>
    </row>
    <row r="115" spans="1:5" ht="14.25">
      <c r="A115" s="14" t="s">
        <v>466</v>
      </c>
      <c r="B115" s="7" t="s">
        <v>263</v>
      </c>
      <c r="C115" s="7">
        <f>SUM(C105:C114)</f>
        <v>0</v>
      </c>
      <c r="D115" s="7">
        <f>SUM(D105:D114)</f>
        <v>0</v>
      </c>
      <c r="E115" s="25"/>
    </row>
  </sheetData>
  <sheetProtection/>
  <mergeCells count="2">
    <mergeCell ref="A1:D1"/>
    <mergeCell ref="A2:D2"/>
  </mergeCells>
  <printOptions/>
  <pageMargins left="0.22" right="0.09" top="0.5511811023622047" bottom="0.5511811023622047" header="0.31496062992125984" footer="0.31496062992125984"/>
  <pageSetup horizontalDpi="600" verticalDpi="600" orientation="portrait" paperSize="9" scale="65" r:id="rId1"/>
  <headerFooter>
    <oddHeader>&amp;C/2020. ( ) önkormányzati redelet 8.1  melléklete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H65" sqref="H65"/>
    </sheetView>
  </sheetViews>
  <sheetFormatPr defaultColWidth="9.140625" defaultRowHeight="15"/>
  <cols>
    <col min="1" max="1" width="58.140625" style="0" customWidth="1"/>
    <col min="2" max="2" width="7.28125" style="0" customWidth="1"/>
    <col min="3" max="3" width="17.00390625" style="0" customWidth="1"/>
    <col min="4" max="4" width="13.7109375" style="0" customWidth="1"/>
    <col min="5" max="5" width="14.421875" style="0" hidden="1" customWidth="1"/>
    <col min="10" max="11" width="0" style="0" hidden="1" customWidth="1"/>
  </cols>
  <sheetData>
    <row r="1" spans="1:4" ht="24" customHeight="1">
      <c r="A1" s="175" t="s">
        <v>601</v>
      </c>
      <c r="B1" s="177"/>
      <c r="C1" s="177"/>
      <c r="D1" s="177"/>
    </row>
    <row r="2" spans="1:4" ht="26.25" customHeight="1">
      <c r="A2" s="176" t="s">
        <v>585</v>
      </c>
      <c r="B2" s="177"/>
      <c r="C2" s="177"/>
      <c r="D2" s="177"/>
    </row>
    <row r="4" spans="1:5" ht="39.75">
      <c r="A4" s="41" t="s">
        <v>556</v>
      </c>
      <c r="B4" s="2" t="s">
        <v>12</v>
      </c>
      <c r="C4" s="88" t="s">
        <v>609</v>
      </c>
      <c r="D4" s="88" t="s">
        <v>600</v>
      </c>
      <c r="E4" s="88" t="s">
        <v>595</v>
      </c>
    </row>
    <row r="5" spans="1:5" ht="14.25">
      <c r="A5" s="4" t="s">
        <v>599</v>
      </c>
      <c r="B5" s="4" t="s">
        <v>217</v>
      </c>
      <c r="C5" s="141">
        <v>110000000</v>
      </c>
      <c r="D5" s="120">
        <v>104000000</v>
      </c>
      <c r="E5" s="120">
        <v>102317392</v>
      </c>
    </row>
    <row r="6" spans="1:5" ht="14.25" hidden="1">
      <c r="A6" s="4" t="s">
        <v>451</v>
      </c>
      <c r="B6" s="4" t="s">
        <v>217</v>
      </c>
      <c r="C6" s="141"/>
      <c r="D6" s="120"/>
      <c r="E6" s="120"/>
    </row>
    <row r="7" spans="1:5" ht="14.25" hidden="1">
      <c r="A7" s="4" t="s">
        <v>452</v>
      </c>
      <c r="B7" s="4" t="s">
        <v>217</v>
      </c>
      <c r="C7" s="141"/>
      <c r="D7" s="120"/>
      <c r="E7" s="120"/>
    </row>
    <row r="8" spans="1:5" ht="14.25">
      <c r="A8" s="4" t="s">
        <v>453</v>
      </c>
      <c r="B8" s="4" t="s">
        <v>217</v>
      </c>
      <c r="C8" s="141">
        <v>23000000</v>
      </c>
      <c r="D8" s="120">
        <v>24000000</v>
      </c>
      <c r="E8" s="120">
        <v>22846953</v>
      </c>
    </row>
    <row r="9" spans="1:5" ht="14.25">
      <c r="A9" s="6" t="s">
        <v>403</v>
      </c>
      <c r="B9" s="7" t="s">
        <v>217</v>
      </c>
      <c r="C9" s="142">
        <f>SUM(C5:C8)</f>
        <v>133000000</v>
      </c>
      <c r="D9" s="142">
        <f>SUM(D5:D8)</f>
        <v>128000000</v>
      </c>
      <c r="E9" s="142">
        <f>SUM(E5:E8)</f>
        <v>125164345</v>
      </c>
    </row>
    <row r="10" spans="1:5" ht="14.25">
      <c r="A10" s="4" t="s">
        <v>598</v>
      </c>
      <c r="B10" s="5" t="s">
        <v>218</v>
      </c>
      <c r="C10" s="144">
        <v>75000000</v>
      </c>
      <c r="D10" s="140">
        <v>68000000</v>
      </c>
      <c r="E10" s="140">
        <v>55783275</v>
      </c>
    </row>
    <row r="11" spans="1:5" ht="14.25" hidden="1">
      <c r="A11" s="84"/>
      <c r="B11" s="84"/>
      <c r="C11" s="144"/>
      <c r="D11" s="140"/>
      <c r="E11" s="140"/>
    </row>
    <row r="12" spans="1:5" ht="14.25" hidden="1">
      <c r="A12" s="84"/>
      <c r="B12" s="84"/>
      <c r="C12" s="144"/>
      <c r="D12" s="120"/>
      <c r="E12" s="120"/>
    </row>
    <row r="13" spans="1:5" ht="14.25">
      <c r="A13" s="4" t="s">
        <v>406</v>
      </c>
      <c r="B13" s="5" t="s">
        <v>222</v>
      </c>
      <c r="C13" s="143">
        <f>SUM(C14:C17)</f>
        <v>8000000</v>
      </c>
      <c r="D13" s="143">
        <f>SUM(D14:D17)</f>
        <v>8000000</v>
      </c>
      <c r="E13" s="143">
        <f>SUM(E14:E17)</f>
        <v>8312460</v>
      </c>
    </row>
    <row r="14" spans="1:5" ht="27" hidden="1">
      <c r="A14" s="84" t="s">
        <v>223</v>
      </c>
      <c r="B14" s="84" t="s">
        <v>222</v>
      </c>
      <c r="C14" s="144"/>
      <c r="D14" s="120"/>
      <c r="E14" s="120"/>
    </row>
    <row r="15" spans="1:5" ht="27">
      <c r="A15" s="84" t="s">
        <v>224</v>
      </c>
      <c r="B15" s="84" t="s">
        <v>222</v>
      </c>
      <c r="C15" s="144">
        <v>8000000</v>
      </c>
      <c r="D15" s="140">
        <v>8000000</v>
      </c>
      <c r="E15" s="140">
        <v>8312460</v>
      </c>
    </row>
    <row r="16" spans="1:5" ht="14.25" hidden="1">
      <c r="A16" s="84" t="s">
        <v>225</v>
      </c>
      <c r="B16" s="84" t="s">
        <v>222</v>
      </c>
      <c r="C16" s="144"/>
      <c r="D16" s="120"/>
      <c r="E16" s="120"/>
    </row>
    <row r="17" spans="1:5" ht="14.25" hidden="1">
      <c r="A17" s="84" t="s">
        <v>226</v>
      </c>
      <c r="B17" s="84" t="s">
        <v>222</v>
      </c>
      <c r="C17" s="144"/>
      <c r="D17" s="120"/>
      <c r="E17" s="120"/>
    </row>
    <row r="18" spans="1:5" ht="14.25">
      <c r="A18" s="4" t="s">
        <v>407</v>
      </c>
      <c r="B18" s="5" t="s">
        <v>227</v>
      </c>
      <c r="C18" s="143">
        <f>SUM(C19:C20)</f>
        <v>36000000</v>
      </c>
      <c r="D18" s="143">
        <f>SUM(D19:D20)</f>
        <v>36000000</v>
      </c>
      <c r="E18" s="143">
        <f>SUM(E19:E20)</f>
        <v>28781182</v>
      </c>
    </row>
    <row r="19" spans="1:5" ht="14.25">
      <c r="A19" s="84" t="s">
        <v>228</v>
      </c>
      <c r="B19" s="84" t="s">
        <v>227</v>
      </c>
      <c r="C19" s="144">
        <v>36000000</v>
      </c>
      <c r="D19" s="140">
        <v>36000000</v>
      </c>
      <c r="E19" s="140">
        <v>28781182</v>
      </c>
    </row>
    <row r="20" spans="1:5" ht="14.25" hidden="1">
      <c r="A20" s="84"/>
      <c r="B20" s="84"/>
      <c r="C20" s="144"/>
      <c r="D20" s="120"/>
      <c r="E20" s="120"/>
    </row>
    <row r="21" spans="1:5" ht="14.25">
      <c r="A21" s="6" t="s">
        <v>434</v>
      </c>
      <c r="B21" s="7" t="s">
        <v>229</v>
      </c>
      <c r="C21" s="142">
        <f>SUM(C10,C13,C18)</f>
        <v>119000000</v>
      </c>
      <c r="D21" s="142">
        <f>SUM(D10,D13,D18)</f>
        <v>112000000</v>
      </c>
      <c r="E21" s="142">
        <f>SUM(E10,E13,E18)</f>
        <v>92876917</v>
      </c>
    </row>
    <row r="22" spans="1:5" ht="14.25">
      <c r="A22" s="4" t="s">
        <v>454</v>
      </c>
      <c r="B22" s="4" t="s">
        <v>230</v>
      </c>
      <c r="C22" s="139"/>
      <c r="D22" s="120"/>
      <c r="E22" s="120"/>
    </row>
    <row r="23" spans="1:5" ht="14.25">
      <c r="A23" s="4" t="s">
        <v>455</v>
      </c>
      <c r="B23" s="4" t="s">
        <v>230</v>
      </c>
      <c r="C23" s="139"/>
      <c r="D23" s="120"/>
      <c r="E23" s="120"/>
    </row>
    <row r="24" spans="1:5" ht="14.25">
      <c r="A24" s="4" t="s">
        <v>456</v>
      </c>
      <c r="B24" s="4" t="s">
        <v>230</v>
      </c>
      <c r="C24" s="139"/>
      <c r="D24" s="120"/>
      <c r="E24" s="120"/>
    </row>
    <row r="25" spans="1:5" ht="14.25">
      <c r="A25" s="4" t="s">
        <v>457</v>
      </c>
      <c r="B25" s="4" t="s">
        <v>230</v>
      </c>
      <c r="C25" s="139"/>
      <c r="D25" s="120"/>
      <c r="E25" s="120"/>
    </row>
    <row r="26" spans="1:5" ht="14.25">
      <c r="A26" s="4" t="s">
        <v>458</v>
      </c>
      <c r="B26" s="4" t="s">
        <v>230</v>
      </c>
      <c r="C26" s="139"/>
      <c r="D26" s="120"/>
      <c r="E26" s="120"/>
    </row>
    <row r="27" spans="1:5" ht="14.25">
      <c r="A27" s="4" t="s">
        <v>459</v>
      </c>
      <c r="B27" s="4" t="s">
        <v>230</v>
      </c>
      <c r="C27" s="139"/>
      <c r="D27" s="120"/>
      <c r="E27" s="120"/>
    </row>
    <row r="28" spans="1:5" ht="14.25">
      <c r="A28" s="4" t="s">
        <v>460</v>
      </c>
      <c r="B28" s="4" t="s">
        <v>230</v>
      </c>
      <c r="C28" s="139"/>
      <c r="D28" s="120"/>
      <c r="E28" s="120"/>
    </row>
    <row r="29" spans="1:5" ht="14.25">
      <c r="A29" s="4" t="s">
        <v>408</v>
      </c>
      <c r="B29" s="4" t="s">
        <v>230</v>
      </c>
      <c r="C29" s="118"/>
      <c r="D29" s="101"/>
      <c r="E29" s="25">
        <v>90603</v>
      </c>
    </row>
    <row r="30" spans="1:5" ht="39">
      <c r="A30" s="4" t="s">
        <v>461</v>
      </c>
      <c r="B30" s="4" t="s">
        <v>230</v>
      </c>
      <c r="C30" s="118"/>
      <c r="D30" s="101"/>
      <c r="E30" s="25">
        <v>76004</v>
      </c>
    </row>
    <row r="31" spans="1:5" ht="14.25">
      <c r="A31" s="4" t="s">
        <v>462</v>
      </c>
      <c r="B31" s="4" t="s">
        <v>230</v>
      </c>
      <c r="C31" s="118"/>
      <c r="D31" s="101"/>
      <c r="E31" s="25">
        <v>283600</v>
      </c>
    </row>
    <row r="32" spans="1:5" ht="14.25">
      <c r="A32" s="6" t="s">
        <v>408</v>
      </c>
      <c r="B32" s="7" t="s">
        <v>230</v>
      </c>
      <c r="C32" s="113">
        <f>SUM(C22:C31)</f>
        <v>0</v>
      </c>
      <c r="D32" s="113">
        <f>SUM(D22:D31)</f>
        <v>0</v>
      </c>
      <c r="E32" s="156">
        <f>SUM(E22:E31)</f>
        <v>450207</v>
      </c>
    </row>
  </sheetData>
  <sheetProtection/>
  <mergeCells count="2">
    <mergeCell ref="A1:D1"/>
    <mergeCell ref="A2:D2"/>
  </mergeCells>
  <printOptions/>
  <pageMargins left="0.26" right="0.24" top="0.75" bottom="0.75" header="0.3" footer="0.3"/>
  <pageSetup horizontalDpi="600" verticalDpi="600" orientation="portrait" paperSize="9" scale="89" r:id="rId1"/>
  <headerFooter>
    <oddHeader>&amp;R/2020. ( ) önkormányzati redelet 9.1  melléklete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workbookViewId="0" topLeftCell="A1">
      <selection activeCell="H65" sqref="H65"/>
    </sheetView>
  </sheetViews>
  <sheetFormatPr defaultColWidth="9.140625" defaultRowHeight="15"/>
  <cols>
    <col min="1" max="1" width="86.28125" style="155" customWidth="1"/>
    <col min="2" max="2" width="28.28125" style="0" customWidth="1"/>
    <col min="3" max="3" width="29.140625" style="0" customWidth="1"/>
    <col min="4" max="4" width="29.421875" style="0" customWidth="1"/>
    <col min="5" max="5" width="18.421875" style="0" customWidth="1"/>
    <col min="10" max="11" width="0" style="0" hidden="1" customWidth="1"/>
  </cols>
  <sheetData>
    <row r="1" spans="1:5" ht="25.5" customHeight="1">
      <c r="A1" s="175" t="s">
        <v>602</v>
      </c>
      <c r="B1" s="179"/>
      <c r="C1" s="179"/>
      <c r="D1" s="179"/>
      <c r="E1" s="179"/>
    </row>
    <row r="2" spans="1:5" ht="23.25" customHeight="1">
      <c r="A2" s="176" t="s">
        <v>496</v>
      </c>
      <c r="B2" s="187"/>
      <c r="C2" s="187"/>
      <c r="D2" s="187"/>
      <c r="E2" s="187"/>
    </row>
    <row r="3" ht="14.25">
      <c r="A3" s="152"/>
    </row>
    <row r="4" ht="14.25">
      <c r="A4" s="152"/>
    </row>
    <row r="5" spans="1:5" ht="63" customHeight="1">
      <c r="A5" s="153" t="s">
        <v>495</v>
      </c>
      <c r="B5" s="50" t="s">
        <v>581</v>
      </c>
      <c r="C5" s="50" t="s">
        <v>582</v>
      </c>
      <c r="D5" s="50" t="s">
        <v>545</v>
      </c>
      <c r="E5" s="61" t="s">
        <v>562</v>
      </c>
    </row>
    <row r="6" spans="1:5" ht="15" customHeight="1">
      <c r="A6" s="154" t="s">
        <v>469</v>
      </c>
      <c r="B6" s="51"/>
      <c r="C6" s="51"/>
      <c r="D6" s="51"/>
      <c r="E6" s="25"/>
    </row>
    <row r="7" spans="1:5" ht="15" customHeight="1">
      <c r="A7" s="154" t="s">
        <v>470</v>
      </c>
      <c r="B7" s="51"/>
      <c r="C7" s="51"/>
      <c r="D7" s="51"/>
      <c r="E7" s="25"/>
    </row>
    <row r="8" spans="1:5" ht="15" customHeight="1">
      <c r="A8" s="154" t="s">
        <v>471</v>
      </c>
      <c r="B8" s="51"/>
      <c r="C8" s="51"/>
      <c r="D8" s="51"/>
      <c r="E8" s="25"/>
    </row>
    <row r="9" spans="1:5" ht="15" customHeight="1">
      <c r="A9" s="154" t="s">
        <v>472</v>
      </c>
      <c r="B9" s="51"/>
      <c r="C9" s="51"/>
      <c r="D9" s="51"/>
      <c r="E9" s="25"/>
    </row>
    <row r="10" spans="1:5" ht="15" customHeight="1">
      <c r="A10" s="153" t="s">
        <v>490</v>
      </c>
      <c r="B10" s="51">
        <f>SUM(B6:B9)</f>
        <v>0</v>
      </c>
      <c r="C10" s="51"/>
      <c r="D10" s="51"/>
      <c r="E10" s="25">
        <f>SUM(B10:D10)</f>
        <v>0</v>
      </c>
    </row>
    <row r="11" spans="1:5" ht="15" customHeight="1">
      <c r="A11" s="154" t="s">
        <v>473</v>
      </c>
      <c r="B11" s="51"/>
      <c r="C11" s="51"/>
      <c r="D11" s="51"/>
      <c r="E11" s="25"/>
    </row>
    <row r="12" spans="1:5" ht="15" customHeight="1">
      <c r="A12" s="154" t="s">
        <v>474</v>
      </c>
      <c r="B12" s="51"/>
      <c r="C12" s="51"/>
      <c r="D12" s="51"/>
      <c r="E12" s="25"/>
    </row>
    <row r="13" spans="1:5" ht="15" customHeight="1">
      <c r="A13" s="154" t="s">
        <v>475</v>
      </c>
      <c r="B13" s="51"/>
      <c r="C13" s="51"/>
      <c r="D13" s="51"/>
      <c r="E13" s="25"/>
    </row>
    <row r="14" spans="1:5" ht="15" customHeight="1">
      <c r="A14" s="154" t="s">
        <v>476</v>
      </c>
      <c r="B14" s="51"/>
      <c r="C14" s="51"/>
      <c r="D14" s="51"/>
      <c r="E14" s="25"/>
    </row>
    <row r="15" spans="1:5" ht="15" customHeight="1">
      <c r="A15" s="154" t="s">
        <v>477</v>
      </c>
      <c r="B15" s="51"/>
      <c r="C15" s="51"/>
      <c r="D15" s="51"/>
      <c r="E15" s="25"/>
    </row>
    <row r="16" spans="1:5" ht="15" customHeight="1">
      <c r="A16" s="154" t="s">
        <v>478</v>
      </c>
      <c r="B16" s="51">
        <v>1</v>
      </c>
      <c r="C16" s="51"/>
      <c r="D16" s="51"/>
      <c r="E16" s="25"/>
    </row>
    <row r="17" spans="1:5" ht="15" customHeight="1">
      <c r="A17" s="154" t="s">
        <v>479</v>
      </c>
      <c r="B17" s="51"/>
      <c r="C17" s="51"/>
      <c r="D17" s="51"/>
      <c r="E17" s="25"/>
    </row>
    <row r="18" spans="1:5" ht="15" customHeight="1">
      <c r="A18" s="153" t="s">
        <v>491</v>
      </c>
      <c r="B18" s="51">
        <f>SUM(B11:B17)</f>
        <v>1</v>
      </c>
      <c r="C18" s="51"/>
      <c r="D18" s="51"/>
      <c r="E18" s="25">
        <f>SUM(B18:D18)</f>
        <v>1</v>
      </c>
    </row>
    <row r="19" spans="1:5" ht="24" customHeight="1">
      <c r="A19" s="154" t="s">
        <v>480</v>
      </c>
      <c r="B19" s="51"/>
      <c r="C19" s="51"/>
      <c r="D19" s="51"/>
      <c r="E19" s="25"/>
    </row>
    <row r="20" spans="1:5" ht="15" customHeight="1">
      <c r="A20" s="154" t="s">
        <v>583</v>
      </c>
      <c r="B20" s="51">
        <v>1</v>
      </c>
      <c r="C20" s="51"/>
      <c r="D20" s="51"/>
      <c r="E20" s="25"/>
    </row>
    <row r="21" spans="1:5" ht="15" customHeight="1">
      <c r="A21" s="154" t="s">
        <v>481</v>
      </c>
      <c r="B21" s="51"/>
      <c r="C21" s="51"/>
      <c r="D21" s="51"/>
      <c r="E21" s="25"/>
    </row>
    <row r="22" spans="1:5" ht="15" customHeight="1">
      <c r="A22" s="153" t="s">
        <v>492</v>
      </c>
      <c r="B22" s="51">
        <f>SUM(B19:B21)</f>
        <v>1</v>
      </c>
      <c r="C22" s="51"/>
      <c r="D22" s="51"/>
      <c r="E22" s="25">
        <f>SUM(B22:D22)</f>
        <v>1</v>
      </c>
    </row>
    <row r="23" spans="1:5" ht="15" customHeight="1">
      <c r="A23" s="154" t="s">
        <v>482</v>
      </c>
      <c r="B23" s="51">
        <v>1</v>
      </c>
      <c r="C23" s="51"/>
      <c r="D23" s="51"/>
      <c r="E23" s="25"/>
    </row>
    <row r="24" spans="1:5" ht="15" customHeight="1">
      <c r="A24" s="154" t="s">
        <v>483</v>
      </c>
      <c r="B24" s="51">
        <v>5</v>
      </c>
      <c r="C24" s="51"/>
      <c r="D24" s="51"/>
      <c r="E24" s="25"/>
    </row>
    <row r="25" spans="1:5" ht="15" customHeight="1">
      <c r="A25" s="154" t="s">
        <v>484</v>
      </c>
      <c r="B25" s="51">
        <v>1</v>
      </c>
      <c r="C25" s="51"/>
      <c r="D25" s="51"/>
      <c r="E25" s="25"/>
    </row>
    <row r="26" spans="1:5" ht="15" customHeight="1">
      <c r="A26" s="153" t="s">
        <v>493</v>
      </c>
      <c r="B26" s="51">
        <f>SUM(B23:B25)</f>
        <v>7</v>
      </c>
      <c r="C26" s="51"/>
      <c r="D26" s="51"/>
      <c r="E26" s="25">
        <f>SUM(B26:D26)</f>
        <v>7</v>
      </c>
    </row>
    <row r="27" spans="1:5" ht="31.5" customHeight="1">
      <c r="A27" s="153" t="s">
        <v>494</v>
      </c>
      <c r="B27" s="91">
        <f>SUM(B26,B22,B18,B10)</f>
        <v>9</v>
      </c>
      <c r="C27" s="52"/>
      <c r="D27" s="52"/>
      <c r="E27" s="25">
        <f>SUM(B27:D27)</f>
        <v>9</v>
      </c>
    </row>
    <row r="28" spans="1:5" ht="15" customHeight="1">
      <c r="A28" s="154" t="s">
        <v>485</v>
      </c>
      <c r="B28" s="51"/>
      <c r="C28" s="51"/>
      <c r="D28" s="51"/>
      <c r="E28" s="25"/>
    </row>
    <row r="29" spans="1:5" ht="15" customHeight="1">
      <c r="A29" s="154" t="s">
        <v>486</v>
      </c>
      <c r="B29" s="51"/>
      <c r="C29" s="51"/>
      <c r="D29" s="51"/>
      <c r="E29" s="25"/>
    </row>
    <row r="30" spans="1:5" ht="15" customHeight="1">
      <c r="A30" s="154" t="s">
        <v>487</v>
      </c>
      <c r="B30" s="51"/>
      <c r="C30" s="51"/>
      <c r="D30" s="51"/>
      <c r="E30" s="25"/>
    </row>
    <row r="31" spans="1:5" ht="15" customHeight="1">
      <c r="A31" s="154" t="s">
        <v>488</v>
      </c>
      <c r="B31" s="51"/>
      <c r="C31" s="51"/>
      <c r="D31" s="51"/>
      <c r="E31" s="25"/>
    </row>
    <row r="32" spans="1:5" ht="30" customHeight="1">
      <c r="A32" s="153" t="s">
        <v>489</v>
      </c>
      <c r="B32" s="51">
        <f>SUM(B28:B31)</f>
        <v>0</v>
      </c>
      <c r="C32" s="51"/>
      <c r="D32" s="51"/>
      <c r="E32" s="25">
        <f>SUM(B32:D32)</f>
        <v>0</v>
      </c>
    </row>
    <row r="33" spans="1:4" ht="14.25">
      <c r="A33" s="184"/>
      <c r="B33" s="185"/>
      <c r="C33" s="185"/>
      <c r="D33" s="185"/>
    </row>
    <row r="34" spans="1:4" ht="14.25">
      <c r="A34" s="186"/>
      <c r="B34" s="185"/>
      <c r="C34" s="185"/>
      <c r="D34" s="185"/>
    </row>
  </sheetData>
  <sheetProtection/>
  <mergeCells count="4">
    <mergeCell ref="A33:D33"/>
    <mergeCell ref="A34:D34"/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  <headerFooter>
    <oddHeader>&amp;R/2020. (  ) önkormányzati redelet 10.1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71"/>
  <sheetViews>
    <sheetView view="pageLayout" workbookViewId="0" topLeftCell="A64">
      <selection activeCell="C122" sqref="C121:F122"/>
    </sheetView>
  </sheetViews>
  <sheetFormatPr defaultColWidth="9.140625" defaultRowHeight="15"/>
  <cols>
    <col min="1" max="1" width="82.421875" style="0" customWidth="1"/>
    <col min="3" max="3" width="14.8515625" style="0" customWidth="1"/>
    <col min="4" max="4" width="10.57421875" style="0" customWidth="1"/>
    <col min="5" max="5" width="12.57421875" style="0" customWidth="1"/>
    <col min="6" max="6" width="15.7109375" style="0" customWidth="1"/>
  </cols>
  <sheetData>
    <row r="1" spans="1:6" ht="20.25" customHeight="1">
      <c r="A1" s="175" t="s">
        <v>567</v>
      </c>
      <c r="B1" s="177"/>
      <c r="C1" s="177"/>
      <c r="D1" s="177"/>
      <c r="E1" s="177"/>
      <c r="F1" s="178"/>
    </row>
    <row r="2" spans="1:6" ht="19.5" customHeight="1">
      <c r="A2" s="176" t="s">
        <v>468</v>
      </c>
      <c r="B2" s="177"/>
      <c r="C2" s="177"/>
      <c r="D2" s="177"/>
      <c r="E2" s="177"/>
      <c r="F2" s="178"/>
    </row>
    <row r="3" ht="18">
      <c r="A3" s="45"/>
    </row>
    <row r="4" ht="14.25">
      <c r="A4" s="73"/>
    </row>
    <row r="5" spans="1:6" ht="53.25">
      <c r="A5" s="1" t="s">
        <v>11</v>
      </c>
      <c r="B5" s="2" t="s">
        <v>12</v>
      </c>
      <c r="C5" s="86" t="s">
        <v>5</v>
      </c>
      <c r="D5" s="86" t="s">
        <v>564</v>
      </c>
      <c r="E5" s="55" t="s">
        <v>501</v>
      </c>
      <c r="F5" s="67" t="s">
        <v>3</v>
      </c>
    </row>
    <row r="6" spans="1:6" ht="14.25">
      <c r="A6" s="26" t="s">
        <v>13</v>
      </c>
      <c r="B6" s="27" t="s">
        <v>14</v>
      </c>
      <c r="C6" s="40"/>
      <c r="D6" s="40"/>
      <c r="E6" s="40"/>
      <c r="F6" s="25"/>
    </row>
    <row r="7" spans="1:6" ht="14.25">
      <c r="A7" s="26" t="s">
        <v>15</v>
      </c>
      <c r="B7" s="28" t="s">
        <v>16</v>
      </c>
      <c r="C7" s="40"/>
      <c r="D7" s="40"/>
      <c r="E7" s="40"/>
      <c r="F7" s="25"/>
    </row>
    <row r="8" spans="1:6" ht="14.25">
      <c r="A8" s="26" t="s">
        <v>17</v>
      </c>
      <c r="B8" s="28" t="s">
        <v>18</v>
      </c>
      <c r="C8" s="40"/>
      <c r="D8" s="40"/>
      <c r="E8" s="40"/>
      <c r="F8" s="25"/>
    </row>
    <row r="9" spans="1:6" ht="14.25">
      <c r="A9" s="29" t="s">
        <v>19</v>
      </c>
      <c r="B9" s="28" t="s">
        <v>20</v>
      </c>
      <c r="C9" s="40"/>
      <c r="D9" s="40"/>
      <c r="E9" s="40"/>
      <c r="F9" s="25"/>
    </row>
    <row r="10" spans="1:6" ht="14.25">
      <c r="A10" s="29" t="s">
        <v>21</v>
      </c>
      <c r="B10" s="28" t="s">
        <v>22</v>
      </c>
      <c r="C10" s="40"/>
      <c r="D10" s="40"/>
      <c r="E10" s="40"/>
      <c r="F10" s="25"/>
    </row>
    <row r="11" spans="1:6" ht="14.25">
      <c r="A11" s="29" t="s">
        <v>23</v>
      </c>
      <c r="B11" s="28" t="s">
        <v>24</v>
      </c>
      <c r="C11" s="40"/>
      <c r="D11" s="40"/>
      <c r="E11" s="40"/>
      <c r="F11" s="25"/>
    </row>
    <row r="12" spans="1:6" ht="14.25">
      <c r="A12" s="29" t="s">
        <v>25</v>
      </c>
      <c r="B12" s="28" t="s">
        <v>26</v>
      </c>
      <c r="C12" s="40"/>
      <c r="D12" s="40"/>
      <c r="E12" s="40"/>
      <c r="F12" s="25"/>
    </row>
    <row r="13" spans="1:6" ht="14.25">
      <c r="A13" s="29" t="s">
        <v>27</v>
      </c>
      <c r="B13" s="28" t="s">
        <v>28</v>
      </c>
      <c r="C13" s="40"/>
      <c r="D13" s="40"/>
      <c r="E13" s="40"/>
      <c r="F13" s="25"/>
    </row>
    <row r="14" spans="1:6" ht="14.25">
      <c r="A14" s="4" t="s">
        <v>29</v>
      </c>
      <c r="B14" s="28" t="s">
        <v>30</v>
      </c>
      <c r="C14" s="40"/>
      <c r="D14" s="40"/>
      <c r="E14" s="40"/>
      <c r="F14" s="25"/>
    </row>
    <row r="15" spans="1:6" ht="14.25">
      <c r="A15" s="4" t="s">
        <v>31</v>
      </c>
      <c r="B15" s="28" t="s">
        <v>32</v>
      </c>
      <c r="C15" s="40"/>
      <c r="D15" s="40"/>
      <c r="E15" s="40"/>
      <c r="F15" s="25"/>
    </row>
    <row r="16" spans="1:6" ht="14.25">
      <c r="A16" s="4" t="s">
        <v>33</v>
      </c>
      <c r="B16" s="28" t="s">
        <v>34</v>
      </c>
      <c r="C16" s="40"/>
      <c r="D16" s="40"/>
      <c r="E16" s="40"/>
      <c r="F16" s="25"/>
    </row>
    <row r="17" spans="1:6" ht="14.25">
      <c r="A17" s="4" t="s">
        <v>35</v>
      </c>
      <c r="B17" s="28" t="s">
        <v>36</v>
      </c>
      <c r="C17" s="40"/>
      <c r="D17" s="40"/>
      <c r="E17" s="40"/>
      <c r="F17" s="25"/>
    </row>
    <row r="18" spans="1:6" ht="14.25">
      <c r="A18" s="4" t="s">
        <v>359</v>
      </c>
      <c r="B18" s="28" t="s">
        <v>37</v>
      </c>
      <c r="C18" s="40"/>
      <c r="D18" s="40"/>
      <c r="E18" s="40"/>
      <c r="F18" s="25"/>
    </row>
    <row r="19" spans="1:6" ht="14.25">
      <c r="A19" s="30" t="s">
        <v>302</v>
      </c>
      <c r="B19" s="31" t="s">
        <v>38</v>
      </c>
      <c r="C19" s="40"/>
      <c r="D19" s="40"/>
      <c r="E19" s="40"/>
      <c r="F19" s="25"/>
    </row>
    <row r="20" spans="1:6" ht="14.25">
      <c r="A20" s="4" t="s">
        <v>39</v>
      </c>
      <c r="B20" s="28" t="s">
        <v>40</v>
      </c>
      <c r="C20" s="40"/>
      <c r="D20" s="40"/>
      <c r="E20" s="40"/>
      <c r="F20" s="25"/>
    </row>
    <row r="21" spans="1:6" ht="26.25">
      <c r="A21" s="4" t="s">
        <v>41</v>
      </c>
      <c r="B21" s="28" t="s">
        <v>42</v>
      </c>
      <c r="C21" s="40"/>
      <c r="D21" s="40"/>
      <c r="E21" s="40"/>
      <c r="F21" s="25"/>
    </row>
    <row r="22" spans="1:6" ht="14.25">
      <c r="A22" s="5" t="s">
        <v>43</v>
      </c>
      <c r="B22" s="28" t="s">
        <v>44</v>
      </c>
      <c r="C22" s="40"/>
      <c r="D22" s="40"/>
      <c r="E22" s="40"/>
      <c r="F22" s="25"/>
    </row>
    <row r="23" spans="1:6" ht="14.25">
      <c r="A23" s="6" t="s">
        <v>303</v>
      </c>
      <c r="B23" s="31" t="s">
        <v>45</v>
      </c>
      <c r="C23" s="40"/>
      <c r="D23" s="40"/>
      <c r="E23" s="40"/>
      <c r="F23" s="25"/>
    </row>
    <row r="24" spans="1:6" ht="14.25">
      <c r="A24" s="48" t="s">
        <v>389</v>
      </c>
      <c r="B24" s="49" t="s">
        <v>46</v>
      </c>
      <c r="C24" s="40"/>
      <c r="D24" s="40"/>
      <c r="E24" s="40"/>
      <c r="F24" s="25"/>
    </row>
    <row r="25" spans="1:6" ht="14.25">
      <c r="A25" s="37" t="s">
        <v>360</v>
      </c>
      <c r="B25" s="49" t="s">
        <v>47</v>
      </c>
      <c r="C25" s="40"/>
      <c r="D25" s="40"/>
      <c r="E25" s="40"/>
      <c r="F25" s="25"/>
    </row>
    <row r="26" spans="1:6" ht="14.25">
      <c r="A26" s="4" t="s">
        <v>48</v>
      </c>
      <c r="B26" s="28" t="s">
        <v>49</v>
      </c>
      <c r="C26" s="40"/>
      <c r="D26" s="40"/>
      <c r="E26" s="40"/>
      <c r="F26" s="25"/>
    </row>
    <row r="27" spans="1:6" ht="14.25">
      <c r="A27" s="4" t="s">
        <v>50</v>
      </c>
      <c r="B27" s="28" t="s">
        <v>51</v>
      </c>
      <c r="C27" s="40"/>
      <c r="D27" s="40"/>
      <c r="E27" s="40"/>
      <c r="F27" s="25"/>
    </row>
    <row r="28" spans="1:6" ht="14.25">
      <c r="A28" s="4" t="s">
        <v>52</v>
      </c>
      <c r="B28" s="28" t="s">
        <v>53</v>
      </c>
      <c r="C28" s="40"/>
      <c r="D28" s="40"/>
      <c r="E28" s="40"/>
      <c r="F28" s="25"/>
    </row>
    <row r="29" spans="1:6" ht="14.25">
      <c r="A29" s="6" t="s">
        <v>304</v>
      </c>
      <c r="B29" s="31" t="s">
        <v>54</v>
      </c>
      <c r="C29" s="40"/>
      <c r="D29" s="40"/>
      <c r="E29" s="40"/>
      <c r="F29" s="25"/>
    </row>
    <row r="30" spans="1:6" ht="14.25">
      <c r="A30" s="4" t="s">
        <v>55</v>
      </c>
      <c r="B30" s="28" t="s">
        <v>56</v>
      </c>
      <c r="C30" s="40"/>
      <c r="D30" s="40"/>
      <c r="E30" s="40"/>
      <c r="F30" s="25"/>
    </row>
    <row r="31" spans="1:6" ht="14.25">
      <c r="A31" s="4" t="s">
        <v>57</v>
      </c>
      <c r="B31" s="28" t="s">
        <v>58</v>
      </c>
      <c r="C31" s="40"/>
      <c r="D31" s="40"/>
      <c r="E31" s="40"/>
      <c r="F31" s="25"/>
    </row>
    <row r="32" spans="1:6" ht="15" customHeight="1">
      <c r="A32" s="6" t="s">
        <v>390</v>
      </c>
      <c r="B32" s="31" t="s">
        <v>59</v>
      </c>
      <c r="C32" s="40"/>
      <c r="D32" s="40"/>
      <c r="E32" s="40"/>
      <c r="F32" s="25"/>
    </row>
    <row r="33" spans="1:6" ht="14.25">
      <c r="A33" s="4" t="s">
        <v>60</v>
      </c>
      <c r="B33" s="28" t="s">
        <v>61</v>
      </c>
      <c r="C33" s="40"/>
      <c r="D33" s="40"/>
      <c r="E33" s="40"/>
      <c r="F33" s="25"/>
    </row>
    <row r="34" spans="1:6" ht="14.25">
      <c r="A34" s="4" t="s">
        <v>62</v>
      </c>
      <c r="B34" s="28" t="s">
        <v>63</v>
      </c>
      <c r="C34" s="40"/>
      <c r="D34" s="40"/>
      <c r="E34" s="40"/>
      <c r="F34" s="25"/>
    </row>
    <row r="35" spans="1:6" ht="14.25">
      <c r="A35" s="4" t="s">
        <v>361</v>
      </c>
      <c r="B35" s="28" t="s">
        <v>64</v>
      </c>
      <c r="C35" s="40"/>
      <c r="D35" s="40"/>
      <c r="E35" s="40"/>
      <c r="F35" s="25"/>
    </row>
    <row r="36" spans="1:6" ht="14.25">
      <c r="A36" s="4" t="s">
        <v>65</v>
      </c>
      <c r="B36" s="28" t="s">
        <v>66</v>
      </c>
      <c r="C36" s="40"/>
      <c r="D36" s="40"/>
      <c r="E36" s="40"/>
      <c r="F36" s="25"/>
    </row>
    <row r="37" spans="1:6" ht="14.25">
      <c r="A37" s="9" t="s">
        <v>362</v>
      </c>
      <c r="B37" s="28" t="s">
        <v>67</v>
      </c>
      <c r="C37" s="40"/>
      <c r="D37" s="40"/>
      <c r="E37" s="40"/>
      <c r="F37" s="25"/>
    </row>
    <row r="38" spans="1:6" ht="14.25">
      <c r="A38" s="5" t="s">
        <v>68</v>
      </c>
      <c r="B38" s="28" t="s">
        <v>69</v>
      </c>
      <c r="C38" s="40"/>
      <c r="D38" s="40"/>
      <c r="E38" s="40"/>
      <c r="F38" s="25"/>
    </row>
    <row r="39" spans="1:6" ht="14.25">
      <c r="A39" s="4" t="s">
        <v>363</v>
      </c>
      <c r="B39" s="28" t="s">
        <v>70</v>
      </c>
      <c r="C39" s="40"/>
      <c r="D39" s="40"/>
      <c r="E39" s="40"/>
      <c r="F39" s="25"/>
    </row>
    <row r="40" spans="1:6" ht="14.25">
      <c r="A40" s="6" t="s">
        <v>305</v>
      </c>
      <c r="B40" s="31" t="s">
        <v>71</v>
      </c>
      <c r="C40" s="40"/>
      <c r="D40" s="40"/>
      <c r="E40" s="40"/>
      <c r="F40" s="25"/>
    </row>
    <row r="41" spans="1:6" ht="14.25">
      <c r="A41" s="4" t="s">
        <v>72</v>
      </c>
      <c r="B41" s="28" t="s">
        <v>73</v>
      </c>
      <c r="C41" s="40"/>
      <c r="D41" s="40"/>
      <c r="E41" s="40"/>
      <c r="F41" s="25"/>
    </row>
    <row r="42" spans="1:6" ht="14.25">
      <c r="A42" s="4" t="s">
        <v>74</v>
      </c>
      <c r="B42" s="28" t="s">
        <v>75</v>
      </c>
      <c r="C42" s="40"/>
      <c r="D42" s="40"/>
      <c r="E42" s="40"/>
      <c r="F42" s="25"/>
    </row>
    <row r="43" spans="1:6" ht="14.25">
      <c r="A43" s="6" t="s">
        <v>306</v>
      </c>
      <c r="B43" s="31" t="s">
        <v>76</v>
      </c>
      <c r="C43" s="40"/>
      <c r="D43" s="40"/>
      <c r="E43" s="40"/>
      <c r="F43" s="25"/>
    </row>
    <row r="44" spans="1:6" ht="14.25">
      <c r="A44" s="4" t="s">
        <v>77</v>
      </c>
      <c r="B44" s="28" t="s">
        <v>78</v>
      </c>
      <c r="C44" s="40"/>
      <c r="D44" s="40"/>
      <c r="E44" s="40"/>
      <c r="F44" s="25"/>
    </row>
    <row r="45" spans="1:6" ht="14.25">
      <c r="A45" s="4" t="s">
        <v>79</v>
      </c>
      <c r="B45" s="28" t="s">
        <v>80</v>
      </c>
      <c r="C45" s="40"/>
      <c r="D45" s="40"/>
      <c r="E45" s="40"/>
      <c r="F45" s="25"/>
    </row>
    <row r="46" spans="1:6" ht="14.25">
      <c r="A46" s="4" t="s">
        <v>364</v>
      </c>
      <c r="B46" s="28" t="s">
        <v>81</v>
      </c>
      <c r="C46" s="40"/>
      <c r="D46" s="40"/>
      <c r="E46" s="40"/>
      <c r="F46" s="25"/>
    </row>
    <row r="47" spans="1:6" ht="14.25">
      <c r="A47" s="4" t="s">
        <v>365</v>
      </c>
      <c r="B47" s="28" t="s">
        <v>82</v>
      </c>
      <c r="C47" s="40"/>
      <c r="D47" s="40"/>
      <c r="E47" s="40"/>
      <c r="F47" s="25"/>
    </row>
    <row r="48" spans="1:6" ht="14.25">
      <c r="A48" s="4" t="s">
        <v>83</v>
      </c>
      <c r="B48" s="28" t="s">
        <v>84</v>
      </c>
      <c r="C48" s="40"/>
      <c r="D48" s="40"/>
      <c r="E48" s="40"/>
      <c r="F48" s="25"/>
    </row>
    <row r="49" spans="1:6" ht="14.25">
      <c r="A49" s="6" t="s">
        <v>307</v>
      </c>
      <c r="B49" s="31" t="s">
        <v>85</v>
      </c>
      <c r="C49" s="40"/>
      <c r="D49" s="40"/>
      <c r="E49" s="40"/>
      <c r="F49" s="25"/>
    </row>
    <row r="50" spans="1:6" ht="14.25">
      <c r="A50" s="37" t="s">
        <v>308</v>
      </c>
      <c r="B50" s="49" t="s">
        <v>86</v>
      </c>
      <c r="C50" s="40"/>
      <c r="D50" s="40"/>
      <c r="E50" s="40"/>
      <c r="F50" s="25"/>
    </row>
    <row r="51" spans="1:6" ht="14.25">
      <c r="A51" s="12" t="s">
        <v>87</v>
      </c>
      <c r="B51" s="28" t="s">
        <v>88</v>
      </c>
      <c r="C51" s="40"/>
      <c r="D51" s="40"/>
      <c r="E51" s="40"/>
      <c r="F51" s="25"/>
    </row>
    <row r="52" spans="1:6" ht="14.25">
      <c r="A52" s="12" t="s">
        <v>309</v>
      </c>
      <c r="B52" s="28" t="s">
        <v>89</v>
      </c>
      <c r="C52" s="40"/>
      <c r="D52" s="40"/>
      <c r="E52" s="40"/>
      <c r="F52" s="25"/>
    </row>
    <row r="53" spans="1:6" ht="14.25">
      <c r="A53" s="16" t="s">
        <v>366</v>
      </c>
      <c r="B53" s="28" t="s">
        <v>90</v>
      </c>
      <c r="C53" s="40"/>
      <c r="D53" s="40"/>
      <c r="E53" s="40"/>
      <c r="F53" s="25"/>
    </row>
    <row r="54" spans="1:6" ht="14.25">
      <c r="A54" s="16" t="s">
        <v>367</v>
      </c>
      <c r="B54" s="28" t="s">
        <v>91</v>
      </c>
      <c r="C54" s="40"/>
      <c r="D54" s="40"/>
      <c r="E54" s="40"/>
      <c r="F54" s="25"/>
    </row>
    <row r="55" spans="1:6" ht="14.25">
      <c r="A55" s="16" t="s">
        <v>368</v>
      </c>
      <c r="B55" s="28" t="s">
        <v>92</v>
      </c>
      <c r="C55" s="40"/>
      <c r="D55" s="40"/>
      <c r="E55" s="40"/>
      <c r="F55" s="25"/>
    </row>
    <row r="56" spans="1:6" ht="14.25">
      <c r="A56" s="12" t="s">
        <v>369</v>
      </c>
      <c r="B56" s="28" t="s">
        <v>93</v>
      </c>
      <c r="C56" s="40"/>
      <c r="D56" s="40"/>
      <c r="E56" s="40"/>
      <c r="F56" s="25"/>
    </row>
    <row r="57" spans="1:6" ht="14.25">
      <c r="A57" s="12" t="s">
        <v>370</v>
      </c>
      <c r="B57" s="28" t="s">
        <v>94</v>
      </c>
      <c r="C57" s="40"/>
      <c r="D57" s="40"/>
      <c r="E57" s="40"/>
      <c r="F57" s="25"/>
    </row>
    <row r="58" spans="1:6" ht="14.25">
      <c r="A58" s="12" t="s">
        <v>371</v>
      </c>
      <c r="B58" s="28" t="s">
        <v>95</v>
      </c>
      <c r="C58" s="40"/>
      <c r="D58" s="40"/>
      <c r="E58" s="40"/>
      <c r="F58" s="25"/>
    </row>
    <row r="59" spans="1:6" ht="14.25">
      <c r="A59" s="46" t="s">
        <v>338</v>
      </c>
      <c r="B59" s="49" t="s">
        <v>96</v>
      </c>
      <c r="C59" s="40"/>
      <c r="D59" s="40"/>
      <c r="E59" s="40"/>
      <c r="F59" s="25"/>
    </row>
    <row r="60" spans="1:6" ht="14.25">
      <c r="A60" s="11" t="s">
        <v>372</v>
      </c>
      <c r="B60" s="28" t="s">
        <v>97</v>
      </c>
      <c r="C60" s="40"/>
      <c r="D60" s="40"/>
      <c r="E60" s="40"/>
      <c r="F60" s="25"/>
    </row>
    <row r="61" spans="1:6" ht="14.25">
      <c r="A61" s="11" t="s">
        <v>98</v>
      </c>
      <c r="B61" s="28" t="s">
        <v>99</v>
      </c>
      <c r="C61" s="40"/>
      <c r="D61" s="40"/>
      <c r="E61" s="40"/>
      <c r="F61" s="25"/>
    </row>
    <row r="62" spans="1:6" ht="26.25">
      <c r="A62" s="11" t="s">
        <v>100</v>
      </c>
      <c r="B62" s="28" t="s">
        <v>101</v>
      </c>
      <c r="C62" s="40"/>
      <c r="D62" s="40"/>
      <c r="E62" s="40"/>
      <c r="F62" s="25"/>
    </row>
    <row r="63" spans="1:6" ht="26.25">
      <c r="A63" s="11" t="s">
        <v>339</v>
      </c>
      <c r="B63" s="28" t="s">
        <v>102</v>
      </c>
      <c r="C63" s="40"/>
      <c r="D63" s="40"/>
      <c r="E63" s="40"/>
      <c r="F63" s="25"/>
    </row>
    <row r="64" spans="1:6" ht="26.25">
      <c r="A64" s="11" t="s">
        <v>373</v>
      </c>
      <c r="B64" s="28" t="s">
        <v>103</v>
      </c>
      <c r="C64" s="40"/>
      <c r="D64" s="40"/>
      <c r="E64" s="40"/>
      <c r="F64" s="25"/>
    </row>
    <row r="65" spans="1:6" ht="14.25">
      <c r="A65" s="11" t="s">
        <v>341</v>
      </c>
      <c r="B65" s="28" t="s">
        <v>104</v>
      </c>
      <c r="C65" s="40"/>
      <c r="D65" s="40"/>
      <c r="E65" s="40"/>
      <c r="F65" s="25"/>
    </row>
    <row r="66" spans="1:6" ht="26.25">
      <c r="A66" s="11" t="s">
        <v>374</v>
      </c>
      <c r="B66" s="28" t="s">
        <v>105</v>
      </c>
      <c r="C66" s="40"/>
      <c r="D66" s="40"/>
      <c r="E66" s="40"/>
      <c r="F66" s="25"/>
    </row>
    <row r="67" spans="1:6" ht="26.25">
      <c r="A67" s="11" t="s">
        <v>375</v>
      </c>
      <c r="B67" s="28" t="s">
        <v>106</v>
      </c>
      <c r="C67" s="40"/>
      <c r="D67" s="40"/>
      <c r="E67" s="40"/>
      <c r="F67" s="25"/>
    </row>
    <row r="68" spans="1:6" ht="14.25">
      <c r="A68" s="11" t="s">
        <v>107</v>
      </c>
      <c r="B68" s="28" t="s">
        <v>108</v>
      </c>
      <c r="C68" s="40"/>
      <c r="D68" s="40"/>
      <c r="E68" s="40"/>
      <c r="F68" s="25"/>
    </row>
    <row r="69" spans="1:6" ht="14.25">
      <c r="A69" s="19" t="s">
        <v>109</v>
      </c>
      <c r="B69" s="28" t="s">
        <v>110</v>
      </c>
      <c r="C69" s="40"/>
      <c r="D69" s="40"/>
      <c r="E69" s="40"/>
      <c r="F69" s="25"/>
    </row>
    <row r="70" spans="1:6" ht="14.25">
      <c r="A70" s="11" t="s">
        <v>376</v>
      </c>
      <c r="B70" s="28" t="s">
        <v>111</v>
      </c>
      <c r="C70" s="40"/>
      <c r="D70" s="40"/>
      <c r="E70" s="40"/>
      <c r="F70" s="25"/>
    </row>
    <row r="71" spans="1:6" ht="14.25">
      <c r="A71" s="19" t="s">
        <v>552</v>
      </c>
      <c r="B71" s="28" t="s">
        <v>112</v>
      </c>
      <c r="C71" s="40"/>
      <c r="D71" s="40"/>
      <c r="E71" s="40"/>
      <c r="F71" s="25"/>
    </row>
    <row r="72" spans="1:6" ht="14.25">
      <c r="A72" s="19" t="s">
        <v>553</v>
      </c>
      <c r="B72" s="28" t="s">
        <v>112</v>
      </c>
      <c r="C72" s="40"/>
      <c r="D72" s="40"/>
      <c r="E72" s="40"/>
      <c r="F72" s="25"/>
    </row>
    <row r="73" spans="1:6" ht="14.25">
      <c r="A73" s="46" t="s">
        <v>344</v>
      </c>
      <c r="B73" s="49" t="s">
        <v>113</v>
      </c>
      <c r="C73" s="40"/>
      <c r="D73" s="40"/>
      <c r="E73" s="40"/>
      <c r="F73" s="25"/>
    </row>
    <row r="74" spans="1:6" ht="15">
      <c r="A74" s="53" t="s">
        <v>498</v>
      </c>
      <c r="B74" s="49"/>
      <c r="C74" s="40"/>
      <c r="D74" s="40"/>
      <c r="E74" s="40"/>
      <c r="F74" s="25"/>
    </row>
    <row r="75" spans="1:6" ht="14.25">
      <c r="A75" s="32" t="s">
        <v>114</v>
      </c>
      <c r="B75" s="28" t="s">
        <v>115</v>
      </c>
      <c r="C75" s="40"/>
      <c r="D75" s="40"/>
      <c r="E75" s="40"/>
      <c r="F75" s="25"/>
    </row>
    <row r="76" spans="1:6" ht="14.25">
      <c r="A76" s="32" t="s">
        <v>377</v>
      </c>
      <c r="B76" s="28" t="s">
        <v>116</v>
      </c>
      <c r="C76" s="40"/>
      <c r="D76" s="40"/>
      <c r="E76" s="40"/>
      <c r="F76" s="25"/>
    </row>
    <row r="77" spans="1:6" ht="14.25">
      <c r="A77" s="32" t="s">
        <v>117</v>
      </c>
      <c r="B77" s="28" t="s">
        <v>118</v>
      </c>
      <c r="C77" s="40"/>
      <c r="D77" s="40"/>
      <c r="E77" s="40"/>
      <c r="F77" s="25"/>
    </row>
    <row r="78" spans="1:6" ht="14.25">
      <c r="A78" s="32" t="s">
        <v>119</v>
      </c>
      <c r="B78" s="28" t="s">
        <v>120</v>
      </c>
      <c r="C78" s="40"/>
      <c r="D78" s="40"/>
      <c r="E78" s="40"/>
      <c r="F78" s="25"/>
    </row>
    <row r="79" spans="1:6" ht="14.25">
      <c r="A79" s="5" t="s">
        <v>121</v>
      </c>
      <c r="B79" s="28" t="s">
        <v>122</v>
      </c>
      <c r="C79" s="40"/>
      <c r="D79" s="40"/>
      <c r="E79" s="40"/>
      <c r="F79" s="25"/>
    </row>
    <row r="80" spans="1:6" ht="14.25">
      <c r="A80" s="5" t="s">
        <v>123</v>
      </c>
      <c r="B80" s="28" t="s">
        <v>124</v>
      </c>
      <c r="C80" s="40"/>
      <c r="D80" s="40"/>
      <c r="E80" s="40"/>
      <c r="F80" s="25"/>
    </row>
    <row r="81" spans="1:6" ht="14.25">
      <c r="A81" s="5" t="s">
        <v>125</v>
      </c>
      <c r="B81" s="28" t="s">
        <v>126</v>
      </c>
      <c r="C81" s="40"/>
      <c r="D81" s="40"/>
      <c r="E81" s="40"/>
      <c r="F81" s="25"/>
    </row>
    <row r="82" spans="1:6" ht="14.25">
      <c r="A82" s="47" t="s">
        <v>346</v>
      </c>
      <c r="B82" s="49" t="s">
        <v>127</v>
      </c>
      <c r="C82" s="40"/>
      <c r="D82" s="40"/>
      <c r="E82" s="40"/>
      <c r="F82" s="25"/>
    </row>
    <row r="83" spans="1:6" ht="14.25">
      <c r="A83" s="12" t="s">
        <v>128</v>
      </c>
      <c r="B83" s="28" t="s">
        <v>129</v>
      </c>
      <c r="C83" s="40"/>
      <c r="D83" s="40"/>
      <c r="E83" s="40"/>
      <c r="F83" s="25"/>
    </row>
    <row r="84" spans="1:6" ht="14.25">
      <c r="A84" s="12" t="s">
        <v>130</v>
      </c>
      <c r="B84" s="28" t="s">
        <v>131</v>
      </c>
      <c r="C84" s="40"/>
      <c r="D84" s="40"/>
      <c r="E84" s="40"/>
      <c r="F84" s="25"/>
    </row>
    <row r="85" spans="1:6" ht="14.25">
      <c r="A85" s="12" t="s">
        <v>132</v>
      </c>
      <c r="B85" s="28" t="s">
        <v>133</v>
      </c>
      <c r="C85" s="40"/>
      <c r="D85" s="40"/>
      <c r="E85" s="40"/>
      <c r="F85" s="25"/>
    </row>
    <row r="86" spans="1:6" ht="14.25">
      <c r="A86" s="12" t="s">
        <v>134</v>
      </c>
      <c r="B86" s="28" t="s">
        <v>135</v>
      </c>
      <c r="C86" s="40"/>
      <c r="D86" s="40"/>
      <c r="E86" s="40"/>
      <c r="F86" s="25"/>
    </row>
    <row r="87" spans="1:6" ht="14.25">
      <c r="A87" s="46" t="s">
        <v>347</v>
      </c>
      <c r="B87" s="49" t="s">
        <v>136</v>
      </c>
      <c r="C87" s="40"/>
      <c r="D87" s="40"/>
      <c r="E87" s="40"/>
      <c r="F87" s="25"/>
    </row>
    <row r="88" spans="1:6" ht="26.25">
      <c r="A88" s="12" t="s">
        <v>137</v>
      </c>
      <c r="B88" s="28" t="s">
        <v>138</v>
      </c>
      <c r="C88" s="40"/>
      <c r="D88" s="40"/>
      <c r="E88" s="40"/>
      <c r="F88" s="25"/>
    </row>
    <row r="89" spans="1:6" ht="26.25">
      <c r="A89" s="12" t="s">
        <v>378</v>
      </c>
      <c r="B89" s="28" t="s">
        <v>139</v>
      </c>
      <c r="C89" s="40"/>
      <c r="D89" s="40"/>
      <c r="E89" s="40"/>
      <c r="F89" s="25"/>
    </row>
    <row r="90" spans="1:6" ht="26.25">
      <c r="A90" s="12" t="s">
        <v>379</v>
      </c>
      <c r="B90" s="28" t="s">
        <v>140</v>
      </c>
      <c r="C90" s="40"/>
      <c r="D90" s="40"/>
      <c r="E90" s="40"/>
      <c r="F90" s="25"/>
    </row>
    <row r="91" spans="1:6" ht="14.25">
      <c r="A91" s="12" t="s">
        <v>380</v>
      </c>
      <c r="B91" s="28" t="s">
        <v>141</v>
      </c>
      <c r="C91" s="40"/>
      <c r="D91" s="40"/>
      <c r="E91" s="40"/>
      <c r="F91" s="25"/>
    </row>
    <row r="92" spans="1:6" ht="26.25">
      <c r="A92" s="12" t="s">
        <v>381</v>
      </c>
      <c r="B92" s="28" t="s">
        <v>142</v>
      </c>
      <c r="C92" s="40"/>
      <c r="D92" s="40"/>
      <c r="E92" s="40"/>
      <c r="F92" s="25"/>
    </row>
    <row r="93" spans="1:6" ht="26.25">
      <c r="A93" s="12" t="s">
        <v>382</v>
      </c>
      <c r="B93" s="28" t="s">
        <v>143</v>
      </c>
      <c r="C93" s="40"/>
      <c r="D93" s="40"/>
      <c r="E93" s="40"/>
      <c r="F93" s="25"/>
    </row>
    <row r="94" spans="1:6" ht="14.25">
      <c r="A94" s="12" t="s">
        <v>144</v>
      </c>
      <c r="B94" s="28" t="s">
        <v>145</v>
      </c>
      <c r="C94" s="40"/>
      <c r="D94" s="40"/>
      <c r="E94" s="40"/>
      <c r="F94" s="25"/>
    </row>
    <row r="95" spans="1:6" ht="14.25">
      <c r="A95" s="12" t="s">
        <v>383</v>
      </c>
      <c r="B95" s="28" t="s">
        <v>146</v>
      </c>
      <c r="C95" s="40"/>
      <c r="D95" s="40"/>
      <c r="E95" s="40"/>
      <c r="F95" s="25"/>
    </row>
    <row r="96" spans="1:6" ht="14.25">
      <c r="A96" s="46" t="s">
        <v>348</v>
      </c>
      <c r="B96" s="49" t="s">
        <v>147</v>
      </c>
      <c r="C96" s="40"/>
      <c r="D96" s="40"/>
      <c r="E96" s="40"/>
      <c r="F96" s="25"/>
    </row>
    <row r="97" spans="1:6" ht="15">
      <c r="A97" s="53" t="s">
        <v>497</v>
      </c>
      <c r="B97" s="49"/>
      <c r="C97" s="40"/>
      <c r="D97" s="40"/>
      <c r="E97" s="40"/>
      <c r="F97" s="25"/>
    </row>
    <row r="98" spans="1:6" ht="15">
      <c r="A98" s="33" t="s">
        <v>391</v>
      </c>
      <c r="B98" s="34" t="s">
        <v>148</v>
      </c>
      <c r="C98" s="40"/>
      <c r="D98" s="40"/>
      <c r="E98" s="40"/>
      <c r="F98" s="25"/>
    </row>
    <row r="99" spans="1:25" ht="14.25">
      <c r="A99" s="12" t="s">
        <v>384</v>
      </c>
      <c r="B99" s="4" t="s">
        <v>149</v>
      </c>
      <c r="C99" s="12"/>
      <c r="D99" s="12"/>
      <c r="E99" s="12"/>
      <c r="F99" s="68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1"/>
      <c r="Y99" s="21"/>
    </row>
    <row r="100" spans="1:25" ht="14.25">
      <c r="A100" s="12" t="s">
        <v>150</v>
      </c>
      <c r="B100" s="4" t="s">
        <v>151</v>
      </c>
      <c r="C100" s="12"/>
      <c r="D100" s="12"/>
      <c r="E100" s="12"/>
      <c r="F100" s="68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1"/>
      <c r="Y100" s="21"/>
    </row>
    <row r="101" spans="1:25" ht="14.25">
      <c r="A101" s="12" t="s">
        <v>385</v>
      </c>
      <c r="B101" s="4" t="s">
        <v>152</v>
      </c>
      <c r="C101" s="12"/>
      <c r="D101" s="12"/>
      <c r="E101" s="12"/>
      <c r="F101" s="68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1"/>
      <c r="Y101" s="21"/>
    </row>
    <row r="102" spans="1:25" ht="14.25">
      <c r="A102" s="14" t="s">
        <v>353</v>
      </c>
      <c r="B102" s="6" t="s">
        <v>153</v>
      </c>
      <c r="C102" s="14"/>
      <c r="D102" s="14"/>
      <c r="E102" s="14"/>
      <c r="F102" s="69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1"/>
      <c r="Y102" s="21"/>
    </row>
    <row r="103" spans="1:25" ht="14.25">
      <c r="A103" s="35" t="s">
        <v>386</v>
      </c>
      <c r="B103" s="4" t="s">
        <v>154</v>
      </c>
      <c r="C103" s="35"/>
      <c r="D103" s="35"/>
      <c r="E103" s="35"/>
      <c r="F103" s="70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1"/>
      <c r="Y103" s="21"/>
    </row>
    <row r="104" spans="1:25" ht="14.25">
      <c r="A104" s="35" t="s">
        <v>356</v>
      </c>
      <c r="B104" s="4" t="s">
        <v>155</v>
      </c>
      <c r="C104" s="35"/>
      <c r="D104" s="35"/>
      <c r="E104" s="35"/>
      <c r="F104" s="70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1"/>
      <c r="Y104" s="21"/>
    </row>
    <row r="105" spans="1:25" ht="14.25">
      <c r="A105" s="12" t="s">
        <v>156</v>
      </c>
      <c r="B105" s="4" t="s">
        <v>157</v>
      </c>
      <c r="C105" s="12"/>
      <c r="D105" s="12"/>
      <c r="E105" s="12"/>
      <c r="F105" s="68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1"/>
      <c r="Y105" s="21"/>
    </row>
    <row r="106" spans="1:25" ht="14.25">
      <c r="A106" s="12" t="s">
        <v>387</v>
      </c>
      <c r="B106" s="4" t="s">
        <v>158</v>
      </c>
      <c r="C106" s="12"/>
      <c r="D106" s="12"/>
      <c r="E106" s="12"/>
      <c r="F106" s="68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1"/>
      <c r="Y106" s="21"/>
    </row>
    <row r="107" spans="1:25" ht="14.25">
      <c r="A107" s="13" t="s">
        <v>354</v>
      </c>
      <c r="B107" s="6" t="s">
        <v>159</v>
      </c>
      <c r="C107" s="13"/>
      <c r="D107" s="13"/>
      <c r="E107" s="13"/>
      <c r="F107" s="71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1"/>
      <c r="Y107" s="21"/>
    </row>
    <row r="108" spans="1:25" ht="14.25">
      <c r="A108" s="35" t="s">
        <v>160</v>
      </c>
      <c r="B108" s="4" t="s">
        <v>161</v>
      </c>
      <c r="C108" s="35"/>
      <c r="D108" s="35"/>
      <c r="E108" s="35"/>
      <c r="F108" s="70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1"/>
      <c r="Y108" s="21"/>
    </row>
    <row r="109" spans="1:25" ht="14.25">
      <c r="A109" s="35" t="s">
        <v>162</v>
      </c>
      <c r="B109" s="4" t="s">
        <v>163</v>
      </c>
      <c r="C109" s="35"/>
      <c r="D109" s="35"/>
      <c r="E109" s="35"/>
      <c r="F109" s="70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1"/>
      <c r="Y109" s="21"/>
    </row>
    <row r="110" spans="1:25" ht="14.25">
      <c r="A110" s="13" t="s">
        <v>164</v>
      </c>
      <c r="B110" s="6" t="s">
        <v>165</v>
      </c>
      <c r="C110" s="35"/>
      <c r="D110" s="35"/>
      <c r="E110" s="35"/>
      <c r="F110" s="70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1"/>
      <c r="Y110" s="21"/>
    </row>
    <row r="111" spans="1:25" ht="14.25">
      <c r="A111" s="35" t="s">
        <v>166</v>
      </c>
      <c r="B111" s="4" t="s">
        <v>167</v>
      </c>
      <c r="C111" s="35"/>
      <c r="D111" s="35"/>
      <c r="E111" s="35"/>
      <c r="F111" s="70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1"/>
      <c r="Y111" s="21"/>
    </row>
    <row r="112" spans="1:25" ht="14.25">
      <c r="A112" s="35" t="s">
        <v>168</v>
      </c>
      <c r="B112" s="4" t="s">
        <v>169</v>
      </c>
      <c r="C112" s="35"/>
      <c r="D112" s="35"/>
      <c r="E112" s="35"/>
      <c r="F112" s="70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1"/>
      <c r="Y112" s="21"/>
    </row>
    <row r="113" spans="1:25" ht="14.25">
      <c r="A113" s="35" t="s">
        <v>170</v>
      </c>
      <c r="B113" s="4" t="s">
        <v>171</v>
      </c>
      <c r="C113" s="35"/>
      <c r="D113" s="35"/>
      <c r="E113" s="35"/>
      <c r="F113" s="70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1"/>
      <c r="Y113" s="21"/>
    </row>
    <row r="114" spans="1:25" ht="14.25">
      <c r="A114" s="36" t="s">
        <v>355</v>
      </c>
      <c r="B114" s="37" t="s">
        <v>172</v>
      </c>
      <c r="C114" s="13"/>
      <c r="D114" s="13"/>
      <c r="E114" s="13"/>
      <c r="F114" s="71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1"/>
      <c r="Y114" s="21"/>
    </row>
    <row r="115" spans="1:25" ht="14.25">
      <c r="A115" s="35" t="s">
        <v>173</v>
      </c>
      <c r="B115" s="4" t="s">
        <v>174</v>
      </c>
      <c r="C115" s="35"/>
      <c r="D115" s="35"/>
      <c r="E115" s="35"/>
      <c r="F115" s="70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1"/>
      <c r="Y115" s="21"/>
    </row>
    <row r="116" spans="1:25" ht="14.25">
      <c r="A116" s="12" t="s">
        <v>175</v>
      </c>
      <c r="B116" s="4" t="s">
        <v>176</v>
      </c>
      <c r="C116" s="12"/>
      <c r="D116" s="12"/>
      <c r="E116" s="12"/>
      <c r="F116" s="68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1"/>
      <c r="Y116" s="21"/>
    </row>
    <row r="117" spans="1:25" ht="14.25">
      <c r="A117" s="35" t="s">
        <v>388</v>
      </c>
      <c r="B117" s="4" t="s">
        <v>177</v>
      </c>
      <c r="C117" s="35"/>
      <c r="D117" s="35"/>
      <c r="E117" s="35"/>
      <c r="F117" s="70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1"/>
      <c r="Y117" s="21"/>
    </row>
    <row r="118" spans="1:25" ht="14.25">
      <c r="A118" s="35" t="s">
        <v>357</v>
      </c>
      <c r="B118" s="4" t="s">
        <v>178</v>
      </c>
      <c r="C118" s="35"/>
      <c r="D118" s="35"/>
      <c r="E118" s="35"/>
      <c r="F118" s="70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1"/>
      <c r="Y118" s="21"/>
    </row>
    <row r="119" spans="1:25" ht="14.25">
      <c r="A119" s="36" t="s">
        <v>358</v>
      </c>
      <c r="B119" s="37" t="s">
        <v>179</v>
      </c>
      <c r="C119" s="13"/>
      <c r="D119" s="13"/>
      <c r="E119" s="13"/>
      <c r="F119" s="71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1"/>
      <c r="Y119" s="21"/>
    </row>
    <row r="120" spans="1:25" ht="14.25">
      <c r="A120" s="12" t="s">
        <v>180</v>
      </c>
      <c r="B120" s="4" t="s">
        <v>181</v>
      </c>
      <c r="C120" s="12"/>
      <c r="D120" s="12"/>
      <c r="E120" s="12"/>
      <c r="F120" s="68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1"/>
      <c r="Y120" s="21"/>
    </row>
    <row r="121" spans="1:25" ht="15">
      <c r="A121" s="38" t="s">
        <v>392</v>
      </c>
      <c r="B121" s="39" t="s">
        <v>182</v>
      </c>
      <c r="C121" s="13"/>
      <c r="D121" s="13"/>
      <c r="E121" s="13"/>
      <c r="F121" s="71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1"/>
      <c r="Y121" s="21"/>
    </row>
    <row r="122" spans="1:25" ht="15">
      <c r="A122" s="42" t="s">
        <v>428</v>
      </c>
      <c r="B122" s="43"/>
      <c r="C122" s="40"/>
      <c r="D122" s="40"/>
      <c r="E122" s="40"/>
      <c r="F122" s="25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2:25" ht="14.2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2:25" ht="14.2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2:25" ht="14.2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2:25" ht="14.2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2:25" ht="14.25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2:25" ht="14.2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 ht="14.25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 ht="14.25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 ht="14.25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 ht="14.2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 ht="14.2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 ht="14.25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 ht="14.2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 ht="14.2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 ht="14.2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 ht="14.2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 ht="14.2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 ht="14.2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 ht="14.2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2:25" ht="14.2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2:25" ht="14.2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2:25" ht="14.2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2:25" ht="14.2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2:25" ht="14.25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ht="14.2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2:25" ht="14.2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2:25" ht="14.2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2:25" ht="14.25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2:25" ht="14.2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2:25" ht="14.25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2:25" ht="14.25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2:25" ht="14.25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2:25" ht="14.25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2:25" ht="14.25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2:25" ht="14.25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2:25" ht="14.25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2:25" ht="14.25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2:25" ht="14.25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2:25" ht="14.2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2:25" ht="14.25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2:25" ht="14.2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ht="14.25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2:25" ht="14.25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2:25" ht="14.25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2:25" ht="14.25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2:25" ht="14.25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2:25" ht="14.25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2:25" ht="14.25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2:25" ht="14.25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Header>&amp;R/2016. () önkormányzati rendelet 1.  melléklete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171"/>
  <sheetViews>
    <sheetView view="pageLayout" workbookViewId="0" topLeftCell="A1">
      <selection activeCell="A111" sqref="A111"/>
    </sheetView>
  </sheetViews>
  <sheetFormatPr defaultColWidth="9.140625" defaultRowHeight="15"/>
  <cols>
    <col min="1" max="1" width="77.57421875" style="0" customWidth="1"/>
    <col min="3" max="3" width="10.57421875" style="0" customWidth="1"/>
    <col min="4" max="4" width="8.421875" style="0" customWidth="1"/>
    <col min="5" max="5" width="7.421875" style="0" customWidth="1"/>
    <col min="6" max="6" width="14.140625" style="0" customWidth="1"/>
  </cols>
  <sheetData>
    <row r="1" spans="1:6" ht="24.75" customHeight="1">
      <c r="A1" s="175" t="s">
        <v>568</v>
      </c>
      <c r="B1" s="177"/>
      <c r="C1" s="177"/>
      <c r="D1" s="177"/>
      <c r="E1" s="177"/>
      <c r="F1" s="178"/>
    </row>
    <row r="2" spans="1:6" ht="21.75" customHeight="1">
      <c r="A2" s="176" t="s">
        <v>468</v>
      </c>
      <c r="B2" s="177"/>
      <c r="C2" s="177"/>
      <c r="D2" s="177"/>
      <c r="E2" s="177"/>
      <c r="F2" s="178"/>
    </row>
    <row r="3" ht="18">
      <c r="A3" s="45"/>
    </row>
    <row r="4" ht="14.25">
      <c r="A4" s="3"/>
    </row>
    <row r="5" spans="1:6" ht="79.5">
      <c r="A5" s="1" t="s">
        <v>11</v>
      </c>
      <c r="B5" s="2" t="s">
        <v>12</v>
      </c>
      <c r="C5" s="86" t="s">
        <v>5</v>
      </c>
      <c r="D5" s="86" t="s">
        <v>564</v>
      </c>
      <c r="E5" s="55" t="s">
        <v>501</v>
      </c>
      <c r="F5" s="67" t="s">
        <v>3</v>
      </c>
    </row>
    <row r="6" spans="1:6" ht="14.25">
      <c r="A6" s="26" t="s">
        <v>13</v>
      </c>
      <c r="B6" s="27" t="s">
        <v>14</v>
      </c>
      <c r="C6" s="40"/>
      <c r="D6" s="40"/>
      <c r="E6" s="40"/>
      <c r="F6" s="25"/>
    </row>
    <row r="7" spans="1:6" ht="14.25">
      <c r="A7" s="26" t="s">
        <v>15</v>
      </c>
      <c r="B7" s="28" t="s">
        <v>16</v>
      </c>
      <c r="C7" s="40"/>
      <c r="D7" s="40"/>
      <c r="E7" s="40"/>
      <c r="F7" s="25"/>
    </row>
    <row r="8" spans="1:6" ht="14.25">
      <c r="A8" s="26" t="s">
        <v>17</v>
      </c>
      <c r="B8" s="28" t="s">
        <v>18</v>
      </c>
      <c r="C8" s="40"/>
      <c r="D8" s="40"/>
      <c r="E8" s="40"/>
      <c r="F8" s="25"/>
    </row>
    <row r="9" spans="1:6" ht="14.25">
      <c r="A9" s="29" t="s">
        <v>19</v>
      </c>
      <c r="B9" s="28" t="s">
        <v>20</v>
      </c>
      <c r="C9" s="40"/>
      <c r="D9" s="40"/>
      <c r="E9" s="40"/>
      <c r="F9" s="25"/>
    </row>
    <row r="10" spans="1:6" ht="14.25">
      <c r="A10" s="29" t="s">
        <v>21</v>
      </c>
      <c r="B10" s="28" t="s">
        <v>22</v>
      </c>
      <c r="C10" s="40"/>
      <c r="D10" s="40"/>
      <c r="E10" s="40"/>
      <c r="F10" s="25"/>
    </row>
    <row r="11" spans="1:6" ht="14.25">
      <c r="A11" s="29" t="s">
        <v>23</v>
      </c>
      <c r="B11" s="28" t="s">
        <v>24</v>
      </c>
      <c r="C11" s="40"/>
      <c r="D11" s="40"/>
      <c r="E11" s="40"/>
      <c r="F11" s="25"/>
    </row>
    <row r="12" spans="1:6" ht="14.25">
      <c r="A12" s="29" t="s">
        <v>25</v>
      </c>
      <c r="B12" s="28" t="s">
        <v>26</v>
      </c>
      <c r="C12" s="40"/>
      <c r="D12" s="40"/>
      <c r="E12" s="40"/>
      <c r="F12" s="25"/>
    </row>
    <row r="13" spans="1:6" ht="14.25">
      <c r="A13" s="29" t="s">
        <v>27</v>
      </c>
      <c r="B13" s="28" t="s">
        <v>28</v>
      </c>
      <c r="C13" s="40"/>
      <c r="D13" s="40"/>
      <c r="E13" s="40"/>
      <c r="F13" s="25"/>
    </row>
    <row r="14" spans="1:6" ht="14.25">
      <c r="A14" s="4" t="s">
        <v>29</v>
      </c>
      <c r="B14" s="28" t="s">
        <v>30</v>
      </c>
      <c r="C14" s="40"/>
      <c r="D14" s="40"/>
      <c r="E14" s="40"/>
      <c r="F14" s="25"/>
    </row>
    <row r="15" spans="1:6" ht="14.25">
      <c r="A15" s="4" t="s">
        <v>31</v>
      </c>
      <c r="B15" s="28" t="s">
        <v>32</v>
      </c>
      <c r="C15" s="40"/>
      <c r="D15" s="40"/>
      <c r="E15" s="40"/>
      <c r="F15" s="25"/>
    </row>
    <row r="16" spans="1:6" ht="14.25">
      <c r="A16" s="4" t="s">
        <v>33</v>
      </c>
      <c r="B16" s="28" t="s">
        <v>34</v>
      </c>
      <c r="C16" s="40"/>
      <c r="D16" s="40"/>
      <c r="E16" s="40"/>
      <c r="F16" s="25"/>
    </row>
    <row r="17" spans="1:6" ht="14.25">
      <c r="A17" s="4" t="s">
        <v>35</v>
      </c>
      <c r="B17" s="28" t="s">
        <v>36</v>
      </c>
      <c r="C17" s="40"/>
      <c r="D17" s="40"/>
      <c r="E17" s="40"/>
      <c r="F17" s="25"/>
    </row>
    <row r="18" spans="1:6" ht="14.25">
      <c r="A18" s="4" t="s">
        <v>359</v>
      </c>
      <c r="B18" s="28" t="s">
        <v>37</v>
      </c>
      <c r="C18" s="40"/>
      <c r="D18" s="40"/>
      <c r="E18" s="40"/>
      <c r="F18" s="25"/>
    </row>
    <row r="19" spans="1:6" ht="14.25">
      <c r="A19" s="30" t="s">
        <v>302</v>
      </c>
      <c r="B19" s="31" t="s">
        <v>38</v>
      </c>
      <c r="C19" s="40"/>
      <c r="D19" s="40"/>
      <c r="E19" s="40"/>
      <c r="F19" s="25"/>
    </row>
    <row r="20" spans="1:6" ht="14.25">
      <c r="A20" s="4" t="s">
        <v>39</v>
      </c>
      <c r="B20" s="28" t="s">
        <v>40</v>
      </c>
      <c r="C20" s="40"/>
      <c r="D20" s="40"/>
      <c r="E20" s="40"/>
      <c r="F20" s="25"/>
    </row>
    <row r="21" spans="1:6" ht="26.25">
      <c r="A21" s="4" t="s">
        <v>41</v>
      </c>
      <c r="B21" s="28" t="s">
        <v>42</v>
      </c>
      <c r="C21" s="40"/>
      <c r="D21" s="40"/>
      <c r="E21" s="40"/>
      <c r="F21" s="25"/>
    </row>
    <row r="22" spans="1:6" ht="14.25">
      <c r="A22" s="5" t="s">
        <v>43</v>
      </c>
      <c r="B22" s="28" t="s">
        <v>44</v>
      </c>
      <c r="C22" s="40"/>
      <c r="D22" s="40"/>
      <c r="E22" s="40"/>
      <c r="F22" s="25"/>
    </row>
    <row r="23" spans="1:6" ht="14.25">
      <c r="A23" s="6" t="s">
        <v>303</v>
      </c>
      <c r="B23" s="31" t="s">
        <v>45</v>
      </c>
      <c r="C23" s="40"/>
      <c r="D23" s="40"/>
      <c r="E23" s="40"/>
      <c r="F23" s="25"/>
    </row>
    <row r="24" spans="1:6" ht="14.25">
      <c r="A24" s="48" t="s">
        <v>389</v>
      </c>
      <c r="B24" s="49" t="s">
        <v>46</v>
      </c>
      <c r="C24" s="40"/>
      <c r="D24" s="40"/>
      <c r="E24" s="40"/>
      <c r="F24" s="25"/>
    </row>
    <row r="25" spans="1:6" ht="14.25">
      <c r="A25" s="37" t="s">
        <v>360</v>
      </c>
      <c r="B25" s="49" t="s">
        <v>47</v>
      </c>
      <c r="C25" s="40"/>
      <c r="D25" s="40"/>
      <c r="E25" s="40"/>
      <c r="F25" s="25"/>
    </row>
    <row r="26" spans="1:6" ht="14.25">
      <c r="A26" s="4" t="s">
        <v>48</v>
      </c>
      <c r="B26" s="28" t="s">
        <v>49</v>
      </c>
      <c r="C26" s="40"/>
      <c r="D26" s="40"/>
      <c r="E26" s="40"/>
      <c r="F26" s="25"/>
    </row>
    <row r="27" spans="1:6" ht="14.25">
      <c r="A27" s="4" t="s">
        <v>50</v>
      </c>
      <c r="B27" s="28" t="s">
        <v>51</v>
      </c>
      <c r="C27" s="40"/>
      <c r="D27" s="40"/>
      <c r="E27" s="40"/>
      <c r="F27" s="25"/>
    </row>
    <row r="28" spans="1:6" ht="14.25">
      <c r="A28" s="4" t="s">
        <v>52</v>
      </c>
      <c r="B28" s="28" t="s">
        <v>53</v>
      </c>
      <c r="C28" s="40"/>
      <c r="D28" s="40"/>
      <c r="E28" s="40"/>
      <c r="F28" s="25"/>
    </row>
    <row r="29" spans="1:6" ht="14.25">
      <c r="A29" s="6" t="s">
        <v>304</v>
      </c>
      <c r="B29" s="31" t="s">
        <v>54</v>
      </c>
      <c r="C29" s="40"/>
      <c r="D29" s="40"/>
      <c r="E29" s="40"/>
      <c r="F29" s="25"/>
    </row>
    <row r="30" spans="1:6" ht="14.25">
      <c r="A30" s="4" t="s">
        <v>55</v>
      </c>
      <c r="B30" s="28" t="s">
        <v>56</v>
      </c>
      <c r="C30" s="40"/>
      <c r="D30" s="40"/>
      <c r="E30" s="40"/>
      <c r="F30" s="25"/>
    </row>
    <row r="31" spans="1:6" ht="14.25">
      <c r="A31" s="4" t="s">
        <v>57</v>
      </c>
      <c r="B31" s="28" t="s">
        <v>58</v>
      </c>
      <c r="C31" s="40"/>
      <c r="D31" s="40"/>
      <c r="E31" s="40"/>
      <c r="F31" s="25"/>
    </row>
    <row r="32" spans="1:6" ht="15" customHeight="1">
      <c r="A32" s="6" t="s">
        <v>390</v>
      </c>
      <c r="B32" s="31" t="s">
        <v>59</v>
      </c>
      <c r="C32" s="40"/>
      <c r="D32" s="40"/>
      <c r="E32" s="40"/>
      <c r="F32" s="25"/>
    </row>
    <row r="33" spans="1:6" ht="14.25">
      <c r="A33" s="4" t="s">
        <v>60</v>
      </c>
      <c r="B33" s="28" t="s">
        <v>61</v>
      </c>
      <c r="C33" s="40"/>
      <c r="D33" s="40"/>
      <c r="E33" s="40"/>
      <c r="F33" s="25"/>
    </row>
    <row r="34" spans="1:6" ht="14.25">
      <c r="A34" s="4" t="s">
        <v>62</v>
      </c>
      <c r="B34" s="28" t="s">
        <v>63</v>
      </c>
      <c r="C34" s="40"/>
      <c r="D34" s="40"/>
      <c r="E34" s="40"/>
      <c r="F34" s="25"/>
    </row>
    <row r="35" spans="1:6" ht="14.25">
      <c r="A35" s="4" t="s">
        <v>361</v>
      </c>
      <c r="B35" s="28" t="s">
        <v>64</v>
      </c>
      <c r="C35" s="40"/>
      <c r="D35" s="40"/>
      <c r="E35" s="40"/>
      <c r="F35" s="25"/>
    </row>
    <row r="36" spans="1:6" ht="14.25">
      <c r="A36" s="4" t="s">
        <v>65</v>
      </c>
      <c r="B36" s="28" t="s">
        <v>66</v>
      </c>
      <c r="C36" s="40"/>
      <c r="D36" s="40"/>
      <c r="E36" s="40"/>
      <c r="F36" s="25"/>
    </row>
    <row r="37" spans="1:6" ht="14.25">
      <c r="A37" s="9" t="s">
        <v>362</v>
      </c>
      <c r="B37" s="28" t="s">
        <v>67</v>
      </c>
      <c r="C37" s="40"/>
      <c r="D37" s="40"/>
      <c r="E37" s="40"/>
      <c r="F37" s="25"/>
    </row>
    <row r="38" spans="1:6" ht="14.25">
      <c r="A38" s="5" t="s">
        <v>68</v>
      </c>
      <c r="B38" s="28" t="s">
        <v>69</v>
      </c>
      <c r="C38" s="40"/>
      <c r="D38" s="40"/>
      <c r="E38" s="40"/>
      <c r="F38" s="25"/>
    </row>
    <row r="39" spans="1:6" ht="14.25">
      <c r="A39" s="4" t="s">
        <v>363</v>
      </c>
      <c r="B39" s="28" t="s">
        <v>70</v>
      </c>
      <c r="C39" s="40"/>
      <c r="D39" s="40"/>
      <c r="E39" s="40"/>
      <c r="F39" s="25"/>
    </row>
    <row r="40" spans="1:6" ht="14.25">
      <c r="A40" s="6" t="s">
        <v>305</v>
      </c>
      <c r="B40" s="31" t="s">
        <v>71</v>
      </c>
      <c r="C40" s="40"/>
      <c r="D40" s="40"/>
      <c r="E40" s="40"/>
      <c r="F40" s="25"/>
    </row>
    <row r="41" spans="1:6" ht="14.25">
      <c r="A41" s="4" t="s">
        <v>72</v>
      </c>
      <c r="B41" s="28" t="s">
        <v>73</v>
      </c>
      <c r="C41" s="40"/>
      <c r="D41" s="40"/>
      <c r="E41" s="40"/>
      <c r="F41" s="25"/>
    </row>
    <row r="42" spans="1:6" ht="14.25">
      <c r="A42" s="4" t="s">
        <v>74</v>
      </c>
      <c r="B42" s="28" t="s">
        <v>75</v>
      </c>
      <c r="C42" s="40"/>
      <c r="D42" s="40"/>
      <c r="E42" s="40"/>
      <c r="F42" s="25"/>
    </row>
    <row r="43" spans="1:6" ht="14.25">
      <c r="A43" s="6" t="s">
        <v>306</v>
      </c>
      <c r="B43" s="31" t="s">
        <v>76</v>
      </c>
      <c r="C43" s="40"/>
      <c r="D43" s="40"/>
      <c r="E43" s="40"/>
      <c r="F43" s="25"/>
    </row>
    <row r="44" spans="1:6" ht="14.25">
      <c r="A44" s="4" t="s">
        <v>77</v>
      </c>
      <c r="B44" s="28" t="s">
        <v>78</v>
      </c>
      <c r="C44" s="40"/>
      <c r="D44" s="40"/>
      <c r="E44" s="40"/>
      <c r="F44" s="25"/>
    </row>
    <row r="45" spans="1:6" ht="14.25">
      <c r="A45" s="4" t="s">
        <v>79</v>
      </c>
      <c r="B45" s="28" t="s">
        <v>80</v>
      </c>
      <c r="C45" s="40"/>
      <c r="D45" s="40"/>
      <c r="E45" s="40"/>
      <c r="F45" s="25"/>
    </row>
    <row r="46" spans="1:6" ht="14.25">
      <c r="A46" s="4" t="s">
        <v>364</v>
      </c>
      <c r="B46" s="28" t="s">
        <v>81</v>
      </c>
      <c r="C46" s="40"/>
      <c r="D46" s="40"/>
      <c r="E46" s="40"/>
      <c r="F46" s="25"/>
    </row>
    <row r="47" spans="1:6" ht="14.25">
      <c r="A47" s="4" t="s">
        <v>365</v>
      </c>
      <c r="B47" s="28" t="s">
        <v>82</v>
      </c>
      <c r="C47" s="40"/>
      <c r="D47" s="40"/>
      <c r="E47" s="40"/>
      <c r="F47" s="25"/>
    </row>
    <row r="48" spans="1:6" ht="14.25">
      <c r="A48" s="4" t="s">
        <v>83</v>
      </c>
      <c r="B48" s="28" t="s">
        <v>84</v>
      </c>
      <c r="C48" s="40"/>
      <c r="D48" s="40"/>
      <c r="E48" s="40"/>
      <c r="F48" s="25"/>
    </row>
    <row r="49" spans="1:6" ht="14.25">
      <c r="A49" s="6" t="s">
        <v>307</v>
      </c>
      <c r="B49" s="31" t="s">
        <v>85</v>
      </c>
      <c r="C49" s="40"/>
      <c r="D49" s="40"/>
      <c r="E49" s="40"/>
      <c r="F49" s="25"/>
    </row>
    <row r="50" spans="1:6" ht="14.25">
      <c r="A50" s="37" t="s">
        <v>308</v>
      </c>
      <c r="B50" s="49" t="s">
        <v>86</v>
      </c>
      <c r="C50" s="40"/>
      <c r="D50" s="40"/>
      <c r="E50" s="40"/>
      <c r="F50" s="25"/>
    </row>
    <row r="51" spans="1:6" ht="14.25">
      <c r="A51" s="12" t="s">
        <v>87</v>
      </c>
      <c r="B51" s="28" t="s">
        <v>88</v>
      </c>
      <c r="C51" s="40"/>
      <c r="D51" s="40"/>
      <c r="E51" s="40"/>
      <c r="F51" s="25"/>
    </row>
    <row r="52" spans="1:6" ht="14.25">
      <c r="A52" s="12" t="s">
        <v>309</v>
      </c>
      <c r="B52" s="28" t="s">
        <v>89</v>
      </c>
      <c r="C52" s="40"/>
      <c r="D52" s="40"/>
      <c r="E52" s="40"/>
      <c r="F52" s="25"/>
    </row>
    <row r="53" spans="1:6" ht="14.25">
      <c r="A53" s="16" t="s">
        <v>366</v>
      </c>
      <c r="B53" s="28" t="s">
        <v>90</v>
      </c>
      <c r="C53" s="40"/>
      <c r="D53" s="40"/>
      <c r="E53" s="40"/>
      <c r="F53" s="25"/>
    </row>
    <row r="54" spans="1:6" ht="14.25">
      <c r="A54" s="16" t="s">
        <v>367</v>
      </c>
      <c r="B54" s="28" t="s">
        <v>91</v>
      </c>
      <c r="C54" s="40"/>
      <c r="D54" s="40"/>
      <c r="E54" s="40"/>
      <c r="F54" s="25"/>
    </row>
    <row r="55" spans="1:6" ht="14.25">
      <c r="A55" s="16" t="s">
        <v>368</v>
      </c>
      <c r="B55" s="28" t="s">
        <v>92</v>
      </c>
      <c r="C55" s="40"/>
      <c r="D55" s="40"/>
      <c r="E55" s="40"/>
      <c r="F55" s="25"/>
    </row>
    <row r="56" spans="1:6" ht="14.25">
      <c r="A56" s="12" t="s">
        <v>369</v>
      </c>
      <c r="B56" s="28" t="s">
        <v>93</v>
      </c>
      <c r="C56" s="40"/>
      <c r="D56" s="40"/>
      <c r="E56" s="40"/>
      <c r="F56" s="25"/>
    </row>
    <row r="57" spans="1:6" ht="14.25">
      <c r="A57" s="12" t="s">
        <v>370</v>
      </c>
      <c r="B57" s="28" t="s">
        <v>94</v>
      </c>
      <c r="C57" s="40"/>
      <c r="D57" s="40"/>
      <c r="E57" s="40"/>
      <c r="F57" s="25"/>
    </row>
    <row r="58" spans="1:6" ht="14.25">
      <c r="A58" s="12" t="s">
        <v>371</v>
      </c>
      <c r="B58" s="28" t="s">
        <v>95</v>
      </c>
      <c r="C58" s="40"/>
      <c r="D58" s="40"/>
      <c r="E58" s="40"/>
      <c r="F58" s="25"/>
    </row>
    <row r="59" spans="1:6" ht="14.25">
      <c r="A59" s="46" t="s">
        <v>338</v>
      </c>
      <c r="B59" s="49" t="s">
        <v>96</v>
      </c>
      <c r="C59" s="40"/>
      <c r="D59" s="40"/>
      <c r="E59" s="40"/>
      <c r="F59" s="25"/>
    </row>
    <row r="60" spans="1:6" ht="14.25">
      <c r="A60" s="11" t="s">
        <v>372</v>
      </c>
      <c r="B60" s="28" t="s">
        <v>97</v>
      </c>
      <c r="C60" s="40"/>
      <c r="D60" s="40"/>
      <c r="E60" s="40"/>
      <c r="F60" s="25"/>
    </row>
    <row r="61" spans="1:6" ht="14.25">
      <c r="A61" s="11" t="s">
        <v>98</v>
      </c>
      <c r="B61" s="28" t="s">
        <v>99</v>
      </c>
      <c r="C61" s="40"/>
      <c r="D61" s="40"/>
      <c r="E61" s="40"/>
      <c r="F61" s="25"/>
    </row>
    <row r="62" spans="1:6" ht="26.25">
      <c r="A62" s="11" t="s">
        <v>100</v>
      </c>
      <c r="B62" s="28" t="s">
        <v>101</v>
      </c>
      <c r="C62" s="40"/>
      <c r="D62" s="40"/>
      <c r="E62" s="40"/>
      <c r="F62" s="25"/>
    </row>
    <row r="63" spans="1:6" ht="26.25">
      <c r="A63" s="11" t="s">
        <v>339</v>
      </c>
      <c r="B63" s="28" t="s">
        <v>102</v>
      </c>
      <c r="C63" s="40"/>
      <c r="D63" s="40"/>
      <c r="E63" s="40"/>
      <c r="F63" s="25"/>
    </row>
    <row r="64" spans="1:6" ht="26.25">
      <c r="A64" s="11" t="s">
        <v>373</v>
      </c>
      <c r="B64" s="28" t="s">
        <v>103</v>
      </c>
      <c r="C64" s="40"/>
      <c r="D64" s="40"/>
      <c r="E64" s="40"/>
      <c r="F64" s="25"/>
    </row>
    <row r="65" spans="1:6" ht="14.25">
      <c r="A65" s="11" t="s">
        <v>341</v>
      </c>
      <c r="B65" s="28" t="s">
        <v>104</v>
      </c>
      <c r="C65" s="40"/>
      <c r="D65" s="40"/>
      <c r="E65" s="40"/>
      <c r="F65" s="25"/>
    </row>
    <row r="66" spans="1:6" ht="26.25">
      <c r="A66" s="11" t="s">
        <v>374</v>
      </c>
      <c r="B66" s="28" t="s">
        <v>105</v>
      </c>
      <c r="C66" s="40"/>
      <c r="D66" s="40"/>
      <c r="E66" s="40"/>
      <c r="F66" s="25"/>
    </row>
    <row r="67" spans="1:6" ht="26.25">
      <c r="A67" s="11" t="s">
        <v>375</v>
      </c>
      <c r="B67" s="28" t="s">
        <v>106</v>
      </c>
      <c r="C67" s="40"/>
      <c r="D67" s="40"/>
      <c r="E67" s="40"/>
      <c r="F67" s="25"/>
    </row>
    <row r="68" spans="1:6" ht="14.25">
      <c r="A68" s="11" t="s">
        <v>107</v>
      </c>
      <c r="B68" s="28" t="s">
        <v>108</v>
      </c>
      <c r="C68" s="40"/>
      <c r="D68" s="40"/>
      <c r="E68" s="40"/>
      <c r="F68" s="25"/>
    </row>
    <row r="69" spans="1:6" ht="14.25">
      <c r="A69" s="19" t="s">
        <v>109</v>
      </c>
      <c r="B69" s="28" t="s">
        <v>110</v>
      </c>
      <c r="C69" s="40"/>
      <c r="D69" s="40"/>
      <c r="E69" s="40"/>
      <c r="F69" s="25"/>
    </row>
    <row r="70" spans="1:6" ht="14.25">
      <c r="A70" s="11" t="s">
        <v>376</v>
      </c>
      <c r="B70" s="28" t="s">
        <v>111</v>
      </c>
      <c r="C70" s="40"/>
      <c r="D70" s="40"/>
      <c r="E70" s="40"/>
      <c r="F70" s="25"/>
    </row>
    <row r="71" spans="1:6" ht="14.25">
      <c r="A71" s="19" t="s">
        <v>552</v>
      </c>
      <c r="B71" s="28" t="s">
        <v>112</v>
      </c>
      <c r="C71" s="40"/>
      <c r="D71" s="40"/>
      <c r="E71" s="40"/>
      <c r="F71" s="25"/>
    </row>
    <row r="72" spans="1:6" ht="14.25">
      <c r="A72" s="19" t="s">
        <v>553</v>
      </c>
      <c r="B72" s="28" t="s">
        <v>112</v>
      </c>
      <c r="C72" s="40"/>
      <c r="D72" s="40"/>
      <c r="E72" s="40"/>
      <c r="F72" s="25"/>
    </row>
    <row r="73" spans="1:6" ht="14.25">
      <c r="A73" s="46" t="s">
        <v>344</v>
      </c>
      <c r="B73" s="49" t="s">
        <v>113</v>
      </c>
      <c r="C73" s="40"/>
      <c r="D73" s="40"/>
      <c r="E73" s="40"/>
      <c r="F73" s="25"/>
    </row>
    <row r="74" spans="1:6" ht="15">
      <c r="A74" s="53" t="s">
        <v>498</v>
      </c>
      <c r="B74" s="49"/>
      <c r="C74" s="40"/>
      <c r="D74" s="40"/>
      <c r="E74" s="40"/>
      <c r="F74" s="25"/>
    </row>
    <row r="75" spans="1:6" ht="14.25">
      <c r="A75" s="32" t="s">
        <v>114</v>
      </c>
      <c r="B75" s="28" t="s">
        <v>115</v>
      </c>
      <c r="C75" s="40"/>
      <c r="D75" s="40"/>
      <c r="E75" s="40"/>
      <c r="F75" s="25"/>
    </row>
    <row r="76" spans="1:6" ht="14.25">
      <c r="A76" s="32" t="s">
        <v>377</v>
      </c>
      <c r="B76" s="28" t="s">
        <v>116</v>
      </c>
      <c r="C76" s="40"/>
      <c r="D76" s="40"/>
      <c r="E76" s="40"/>
      <c r="F76" s="25"/>
    </row>
    <row r="77" spans="1:6" ht="14.25">
      <c r="A77" s="32" t="s">
        <v>117</v>
      </c>
      <c r="B77" s="28" t="s">
        <v>118</v>
      </c>
      <c r="C77" s="40"/>
      <c r="D77" s="40"/>
      <c r="E77" s="40"/>
      <c r="F77" s="25"/>
    </row>
    <row r="78" spans="1:6" ht="14.25">
      <c r="A78" s="32" t="s">
        <v>119</v>
      </c>
      <c r="B78" s="28" t="s">
        <v>120</v>
      </c>
      <c r="C78" s="40"/>
      <c r="D78" s="40"/>
      <c r="E78" s="40"/>
      <c r="F78" s="25"/>
    </row>
    <row r="79" spans="1:6" ht="14.25">
      <c r="A79" s="5" t="s">
        <v>121</v>
      </c>
      <c r="B79" s="28" t="s">
        <v>122</v>
      </c>
      <c r="C79" s="40"/>
      <c r="D79" s="40"/>
      <c r="E79" s="40"/>
      <c r="F79" s="25"/>
    </row>
    <row r="80" spans="1:6" ht="14.25">
      <c r="A80" s="5" t="s">
        <v>123</v>
      </c>
      <c r="B80" s="28" t="s">
        <v>124</v>
      </c>
      <c r="C80" s="40"/>
      <c r="D80" s="40"/>
      <c r="E80" s="40"/>
      <c r="F80" s="25"/>
    </row>
    <row r="81" spans="1:6" ht="14.25">
      <c r="A81" s="5" t="s">
        <v>125</v>
      </c>
      <c r="B81" s="28" t="s">
        <v>126</v>
      </c>
      <c r="C81" s="40"/>
      <c r="D81" s="40"/>
      <c r="E81" s="40"/>
      <c r="F81" s="25"/>
    </row>
    <row r="82" spans="1:6" ht="14.25">
      <c r="A82" s="47" t="s">
        <v>346</v>
      </c>
      <c r="B82" s="49" t="s">
        <v>127</v>
      </c>
      <c r="C82" s="40"/>
      <c r="D82" s="40"/>
      <c r="E82" s="40"/>
      <c r="F82" s="25"/>
    </row>
    <row r="83" spans="1:6" ht="14.25">
      <c r="A83" s="12" t="s">
        <v>128</v>
      </c>
      <c r="B83" s="28" t="s">
        <v>129</v>
      </c>
      <c r="C83" s="40"/>
      <c r="D83" s="40"/>
      <c r="E83" s="40"/>
      <c r="F83" s="25"/>
    </row>
    <row r="84" spans="1:6" ht="14.25">
      <c r="A84" s="12" t="s">
        <v>130</v>
      </c>
      <c r="B84" s="28" t="s">
        <v>131</v>
      </c>
      <c r="C84" s="40"/>
      <c r="D84" s="40"/>
      <c r="E84" s="40"/>
      <c r="F84" s="25"/>
    </row>
    <row r="85" spans="1:6" ht="14.25">
      <c r="A85" s="12" t="s">
        <v>132</v>
      </c>
      <c r="B85" s="28" t="s">
        <v>133</v>
      </c>
      <c r="C85" s="40"/>
      <c r="D85" s="40"/>
      <c r="E85" s="40"/>
      <c r="F85" s="25"/>
    </row>
    <row r="86" spans="1:6" ht="14.25">
      <c r="A86" s="12" t="s">
        <v>134</v>
      </c>
      <c r="B86" s="28" t="s">
        <v>135</v>
      </c>
      <c r="C86" s="40"/>
      <c r="D86" s="40"/>
      <c r="E86" s="40"/>
      <c r="F86" s="25"/>
    </row>
    <row r="87" spans="1:6" ht="14.25">
      <c r="A87" s="46" t="s">
        <v>347</v>
      </c>
      <c r="B87" s="49" t="s">
        <v>136</v>
      </c>
      <c r="C87" s="40"/>
      <c r="D87" s="40"/>
      <c r="E87" s="40"/>
      <c r="F87" s="25"/>
    </row>
    <row r="88" spans="1:6" ht="26.25">
      <c r="A88" s="12" t="s">
        <v>137</v>
      </c>
      <c r="B88" s="28" t="s">
        <v>138</v>
      </c>
      <c r="C88" s="40"/>
      <c r="D88" s="40"/>
      <c r="E88" s="40"/>
      <c r="F88" s="25"/>
    </row>
    <row r="89" spans="1:6" ht="26.25">
      <c r="A89" s="12" t="s">
        <v>378</v>
      </c>
      <c r="B89" s="28" t="s">
        <v>139</v>
      </c>
      <c r="C89" s="40"/>
      <c r="D89" s="40"/>
      <c r="E89" s="40"/>
      <c r="F89" s="25"/>
    </row>
    <row r="90" spans="1:6" ht="26.25">
      <c r="A90" s="12" t="s">
        <v>379</v>
      </c>
      <c r="B90" s="28" t="s">
        <v>140</v>
      </c>
      <c r="C90" s="40"/>
      <c r="D90" s="40"/>
      <c r="E90" s="40"/>
      <c r="F90" s="25"/>
    </row>
    <row r="91" spans="1:6" ht="14.25">
      <c r="A91" s="12" t="s">
        <v>380</v>
      </c>
      <c r="B91" s="28" t="s">
        <v>141</v>
      </c>
      <c r="C91" s="40"/>
      <c r="D91" s="40"/>
      <c r="E91" s="40"/>
      <c r="F91" s="25"/>
    </row>
    <row r="92" spans="1:6" ht="26.25">
      <c r="A92" s="12" t="s">
        <v>381</v>
      </c>
      <c r="B92" s="28" t="s">
        <v>142</v>
      </c>
      <c r="C92" s="40"/>
      <c r="D92" s="40"/>
      <c r="E92" s="40"/>
      <c r="F92" s="25"/>
    </row>
    <row r="93" spans="1:6" ht="26.25">
      <c r="A93" s="12" t="s">
        <v>382</v>
      </c>
      <c r="B93" s="28" t="s">
        <v>143</v>
      </c>
      <c r="C93" s="40"/>
      <c r="D93" s="40"/>
      <c r="E93" s="40"/>
      <c r="F93" s="25"/>
    </row>
    <row r="94" spans="1:6" ht="14.25">
      <c r="A94" s="12" t="s">
        <v>144</v>
      </c>
      <c r="B94" s="28" t="s">
        <v>145</v>
      </c>
      <c r="C94" s="40"/>
      <c r="D94" s="40"/>
      <c r="E94" s="40"/>
      <c r="F94" s="25"/>
    </row>
    <row r="95" spans="1:6" ht="14.25">
      <c r="A95" s="12" t="s">
        <v>383</v>
      </c>
      <c r="B95" s="28" t="s">
        <v>146</v>
      </c>
      <c r="C95" s="40"/>
      <c r="D95" s="40"/>
      <c r="E95" s="40"/>
      <c r="F95" s="25"/>
    </row>
    <row r="96" spans="1:6" ht="14.25">
      <c r="A96" s="46" t="s">
        <v>348</v>
      </c>
      <c r="B96" s="49" t="s">
        <v>147</v>
      </c>
      <c r="C96" s="40"/>
      <c r="D96" s="40"/>
      <c r="E96" s="40"/>
      <c r="F96" s="25"/>
    </row>
    <row r="97" spans="1:6" ht="15">
      <c r="A97" s="53" t="s">
        <v>497</v>
      </c>
      <c r="B97" s="49"/>
      <c r="C97" s="40"/>
      <c r="D97" s="40"/>
      <c r="E97" s="40"/>
      <c r="F97" s="25"/>
    </row>
    <row r="98" spans="1:6" ht="15">
      <c r="A98" s="33" t="s">
        <v>391</v>
      </c>
      <c r="B98" s="34" t="s">
        <v>148</v>
      </c>
      <c r="C98" s="40"/>
      <c r="E98" s="40"/>
      <c r="F98" s="25"/>
    </row>
    <row r="99" spans="1:25" ht="14.25">
      <c r="A99" s="12" t="s">
        <v>384</v>
      </c>
      <c r="B99" s="4" t="s">
        <v>149</v>
      </c>
      <c r="C99" s="12"/>
      <c r="D99" s="12"/>
      <c r="E99" s="12"/>
      <c r="F99" s="68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1"/>
      <c r="Y99" s="21"/>
    </row>
    <row r="100" spans="1:25" ht="14.25">
      <c r="A100" s="12" t="s">
        <v>150</v>
      </c>
      <c r="B100" s="4" t="s">
        <v>151</v>
      </c>
      <c r="C100" s="12"/>
      <c r="D100" s="12"/>
      <c r="E100" s="12"/>
      <c r="F100" s="68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1"/>
      <c r="Y100" s="21"/>
    </row>
    <row r="101" spans="1:25" ht="14.25">
      <c r="A101" s="12" t="s">
        <v>385</v>
      </c>
      <c r="B101" s="4" t="s">
        <v>152</v>
      </c>
      <c r="C101" s="12"/>
      <c r="D101" s="12"/>
      <c r="E101" s="12"/>
      <c r="F101" s="68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1"/>
      <c r="Y101" s="21"/>
    </row>
    <row r="102" spans="1:25" ht="14.25">
      <c r="A102" s="14" t="s">
        <v>353</v>
      </c>
      <c r="B102" s="6" t="s">
        <v>153</v>
      </c>
      <c r="C102" s="14"/>
      <c r="D102" s="14"/>
      <c r="E102" s="14"/>
      <c r="F102" s="69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1"/>
      <c r="Y102" s="21"/>
    </row>
    <row r="103" spans="1:25" ht="14.25">
      <c r="A103" s="35" t="s">
        <v>386</v>
      </c>
      <c r="B103" s="4" t="s">
        <v>154</v>
      </c>
      <c r="C103" s="35"/>
      <c r="D103" s="35"/>
      <c r="E103" s="35"/>
      <c r="F103" s="70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1"/>
      <c r="Y103" s="21"/>
    </row>
    <row r="104" spans="1:25" ht="14.25">
      <c r="A104" s="35" t="s">
        <v>356</v>
      </c>
      <c r="B104" s="4" t="s">
        <v>155</v>
      </c>
      <c r="C104" s="35"/>
      <c r="D104" s="35"/>
      <c r="E104" s="35"/>
      <c r="F104" s="70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1"/>
      <c r="Y104" s="21"/>
    </row>
    <row r="105" spans="1:25" ht="14.25">
      <c r="A105" s="12" t="s">
        <v>156</v>
      </c>
      <c r="B105" s="4" t="s">
        <v>157</v>
      </c>
      <c r="C105" s="12"/>
      <c r="D105" s="12"/>
      <c r="E105" s="12"/>
      <c r="F105" s="68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1"/>
      <c r="Y105" s="21"/>
    </row>
    <row r="106" spans="1:25" ht="14.25">
      <c r="A106" s="12" t="s">
        <v>387</v>
      </c>
      <c r="B106" s="4" t="s">
        <v>158</v>
      </c>
      <c r="C106" s="12"/>
      <c r="D106" s="12"/>
      <c r="E106" s="12"/>
      <c r="F106" s="68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1"/>
      <c r="Y106" s="21"/>
    </row>
    <row r="107" spans="1:25" ht="14.25">
      <c r="A107" s="13" t="s">
        <v>354</v>
      </c>
      <c r="B107" s="6" t="s">
        <v>159</v>
      </c>
      <c r="C107" s="13"/>
      <c r="D107" s="13"/>
      <c r="E107" s="13"/>
      <c r="F107" s="71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1"/>
      <c r="Y107" s="21"/>
    </row>
    <row r="108" spans="1:25" ht="14.25">
      <c r="A108" s="35" t="s">
        <v>160</v>
      </c>
      <c r="B108" s="4" t="s">
        <v>161</v>
      </c>
      <c r="C108" s="35"/>
      <c r="D108" s="35"/>
      <c r="E108" s="35"/>
      <c r="F108" s="70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1"/>
      <c r="Y108" s="21"/>
    </row>
    <row r="109" spans="1:25" ht="14.25">
      <c r="A109" s="35" t="s">
        <v>162</v>
      </c>
      <c r="B109" s="4" t="s">
        <v>163</v>
      </c>
      <c r="C109" s="35"/>
      <c r="D109" s="35"/>
      <c r="E109" s="35"/>
      <c r="F109" s="70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1"/>
      <c r="Y109" s="21"/>
    </row>
    <row r="110" spans="1:25" ht="14.25">
      <c r="A110" s="13" t="s">
        <v>164</v>
      </c>
      <c r="B110" s="6" t="s">
        <v>165</v>
      </c>
      <c r="C110" s="35"/>
      <c r="D110" s="35"/>
      <c r="E110" s="35"/>
      <c r="F110" s="70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1"/>
      <c r="Y110" s="21"/>
    </row>
    <row r="111" spans="1:25" ht="14.25">
      <c r="A111" s="35" t="s">
        <v>166</v>
      </c>
      <c r="B111" s="4" t="s">
        <v>167</v>
      </c>
      <c r="C111" s="35"/>
      <c r="D111" s="35"/>
      <c r="E111" s="35"/>
      <c r="F111" s="70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1"/>
      <c r="Y111" s="21"/>
    </row>
    <row r="112" spans="1:25" ht="14.25">
      <c r="A112" s="35" t="s">
        <v>168</v>
      </c>
      <c r="B112" s="4" t="s">
        <v>169</v>
      </c>
      <c r="C112" s="35"/>
      <c r="D112" s="35"/>
      <c r="E112" s="35"/>
      <c r="F112" s="70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1"/>
      <c r="Y112" s="21"/>
    </row>
    <row r="113" spans="1:25" ht="14.25">
      <c r="A113" s="35" t="s">
        <v>170</v>
      </c>
      <c r="B113" s="4" t="s">
        <v>171</v>
      </c>
      <c r="C113" s="35"/>
      <c r="D113" s="35"/>
      <c r="E113" s="35"/>
      <c r="F113" s="70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1"/>
      <c r="Y113" s="21"/>
    </row>
    <row r="114" spans="1:25" ht="14.25">
      <c r="A114" s="36" t="s">
        <v>355</v>
      </c>
      <c r="B114" s="37" t="s">
        <v>172</v>
      </c>
      <c r="C114" s="13"/>
      <c r="D114" s="13"/>
      <c r="E114" s="13"/>
      <c r="F114" s="71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1"/>
      <c r="Y114" s="21"/>
    </row>
    <row r="115" spans="1:25" ht="14.25">
      <c r="A115" s="35" t="s">
        <v>173</v>
      </c>
      <c r="B115" s="4" t="s">
        <v>174</v>
      </c>
      <c r="C115" s="35"/>
      <c r="D115" s="35"/>
      <c r="E115" s="35"/>
      <c r="F115" s="70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1"/>
      <c r="Y115" s="21"/>
    </row>
    <row r="116" spans="1:25" ht="14.25">
      <c r="A116" s="12" t="s">
        <v>175</v>
      </c>
      <c r="B116" s="4" t="s">
        <v>176</v>
      </c>
      <c r="C116" s="12"/>
      <c r="D116" s="12"/>
      <c r="E116" s="12"/>
      <c r="F116" s="68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1"/>
      <c r="Y116" s="21"/>
    </row>
    <row r="117" spans="1:25" ht="14.25">
      <c r="A117" s="35" t="s">
        <v>388</v>
      </c>
      <c r="B117" s="4" t="s">
        <v>177</v>
      </c>
      <c r="C117" s="35"/>
      <c r="D117" s="35"/>
      <c r="E117" s="35"/>
      <c r="F117" s="70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1"/>
      <c r="Y117" s="21"/>
    </row>
    <row r="118" spans="1:25" ht="14.25">
      <c r="A118" s="35" t="s">
        <v>357</v>
      </c>
      <c r="B118" s="4" t="s">
        <v>178</v>
      </c>
      <c r="C118" s="35"/>
      <c r="D118" s="35"/>
      <c r="E118" s="35"/>
      <c r="F118" s="70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1"/>
      <c r="Y118" s="21"/>
    </row>
    <row r="119" spans="1:25" ht="14.25">
      <c r="A119" s="36" t="s">
        <v>358</v>
      </c>
      <c r="B119" s="37" t="s">
        <v>179</v>
      </c>
      <c r="C119" s="13"/>
      <c r="D119" s="13"/>
      <c r="E119" s="13"/>
      <c r="F119" s="71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1"/>
      <c r="Y119" s="21"/>
    </row>
    <row r="120" spans="1:25" ht="14.25">
      <c r="A120" s="12" t="s">
        <v>180</v>
      </c>
      <c r="B120" s="4" t="s">
        <v>181</v>
      </c>
      <c r="C120" s="12"/>
      <c r="D120" s="12"/>
      <c r="E120" s="12"/>
      <c r="F120" s="68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1"/>
      <c r="Y120" s="21"/>
    </row>
    <row r="121" spans="1:25" ht="15">
      <c r="A121" s="38" t="s">
        <v>392</v>
      </c>
      <c r="B121" s="39" t="s">
        <v>182</v>
      </c>
      <c r="C121" s="13"/>
      <c r="D121" s="13"/>
      <c r="E121" s="13"/>
      <c r="F121" s="71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1"/>
      <c r="Y121" s="21"/>
    </row>
    <row r="122" spans="1:25" ht="15">
      <c r="A122" s="42" t="s">
        <v>428</v>
      </c>
      <c r="B122" s="43"/>
      <c r="C122" s="40"/>
      <c r="D122" s="25"/>
      <c r="E122" s="40"/>
      <c r="F122" s="25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2:25" ht="14.2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2:25" ht="14.2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2:25" ht="14.2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2:25" ht="14.2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2:25" ht="14.25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2:25" ht="14.2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 ht="14.25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 ht="14.25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 ht="14.25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 ht="14.2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 ht="14.2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 ht="14.25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 ht="14.2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 ht="14.2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 ht="14.2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 ht="14.2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 ht="14.2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 ht="14.2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 ht="14.2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2:25" ht="14.2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2:25" ht="14.2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2:25" ht="14.2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2:25" ht="14.2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2:25" ht="14.25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ht="14.2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2:25" ht="14.2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2:25" ht="14.2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2:25" ht="14.25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2:25" ht="14.2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2:25" ht="14.25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2:25" ht="14.25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2:25" ht="14.25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2:25" ht="14.25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2:25" ht="14.25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2:25" ht="14.25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2:25" ht="14.25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2:25" ht="14.25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2:25" ht="14.25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2:25" ht="14.2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2:25" ht="14.25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2:25" ht="14.2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ht="14.25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2:25" ht="14.25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2:25" ht="14.25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2:25" ht="14.25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2:25" ht="14.25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2:25" ht="14.25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2:25" ht="14.25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2:25" ht="14.25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</sheetData>
  <sheetProtection/>
  <mergeCells count="2">
    <mergeCell ref="A1:F1"/>
    <mergeCell ref="A2:F2"/>
  </mergeCells>
  <printOptions/>
  <pageMargins left="0.5118110236220472" right="0.5118110236220472" top="0.4739583333333333" bottom="0.35433070866141736" header="0.31496062992125984" footer="0.31496062992125984"/>
  <pageSetup horizontalDpi="600" verticalDpi="600" orientation="portrait" paperSize="9" scale="65" r:id="rId1"/>
  <headerFooter>
    <oddHeader>&amp;C/2016. () önkormányzati rendelet 1. melléklete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95"/>
  <sheetViews>
    <sheetView workbookViewId="0" topLeftCell="A82">
      <selection activeCell="H65" sqref="H65"/>
    </sheetView>
  </sheetViews>
  <sheetFormatPr defaultColWidth="9.140625" defaultRowHeight="15"/>
  <cols>
    <col min="1" max="1" width="85.140625" style="0" customWidth="1"/>
    <col min="3" max="3" width="12.57421875" style="0" customWidth="1"/>
    <col min="4" max="4" width="12.28125" style="0" customWidth="1"/>
    <col min="5" max="5" width="12.00390625" style="0" customWidth="1"/>
    <col min="6" max="6" width="12.8515625" style="172" customWidth="1"/>
    <col min="7" max="7" width="13.140625" style="0" hidden="1" customWidth="1"/>
    <col min="8" max="8" width="12.8515625" style="0" hidden="1" customWidth="1"/>
    <col min="9" max="9" width="13.28125" style="0" hidden="1" customWidth="1"/>
    <col min="10" max="10" width="13.00390625" style="0" hidden="1" customWidth="1"/>
    <col min="11" max="11" width="12.140625" style="0" hidden="1" customWidth="1"/>
    <col min="12" max="12" width="12.8515625" style="0" hidden="1" customWidth="1"/>
    <col min="13" max="13" width="13.28125" style="0" hidden="1" customWidth="1"/>
    <col min="14" max="14" width="13.28125" style="168" hidden="1" customWidth="1"/>
  </cols>
  <sheetData>
    <row r="1" spans="1:6" ht="24" customHeight="1">
      <c r="A1" s="175" t="s">
        <v>602</v>
      </c>
      <c r="B1" s="179"/>
      <c r="C1" s="179"/>
      <c r="D1" s="179"/>
      <c r="E1" s="179"/>
      <c r="F1" s="178"/>
    </row>
    <row r="2" spans="1:8" ht="24" customHeight="1">
      <c r="A2" s="176" t="s">
        <v>586</v>
      </c>
      <c r="B2" s="177"/>
      <c r="C2" s="177"/>
      <c r="D2" s="177"/>
      <c r="E2" s="177"/>
      <c r="F2" s="178"/>
      <c r="H2" s="65"/>
    </row>
    <row r="3" ht="14.25">
      <c r="A3" s="3" t="s">
        <v>560</v>
      </c>
    </row>
    <row r="4" spans="1:14" ht="39.75">
      <c r="A4" s="1" t="s">
        <v>11</v>
      </c>
      <c r="B4" s="2" t="s">
        <v>10</v>
      </c>
      <c r="C4" s="86" t="s">
        <v>5</v>
      </c>
      <c r="D4" s="86" t="s">
        <v>564</v>
      </c>
      <c r="E4" s="55"/>
      <c r="F4" s="173" t="s">
        <v>609</v>
      </c>
      <c r="G4" s="88" t="s">
        <v>591</v>
      </c>
      <c r="H4" s="88" t="s">
        <v>595</v>
      </c>
      <c r="I4" s="158" t="s">
        <v>610</v>
      </c>
      <c r="J4" s="158" t="s">
        <v>611</v>
      </c>
      <c r="K4" s="158" t="s">
        <v>612</v>
      </c>
      <c r="L4" s="158" t="s">
        <v>613</v>
      </c>
      <c r="M4" s="158" t="s">
        <v>614</v>
      </c>
      <c r="N4" s="158" t="s">
        <v>615</v>
      </c>
    </row>
    <row r="5" spans="1:14" ht="15" customHeight="1">
      <c r="A5" s="29" t="s">
        <v>183</v>
      </c>
      <c r="B5" s="5" t="s">
        <v>184</v>
      </c>
      <c r="C5" s="93">
        <v>174838746</v>
      </c>
      <c r="D5" s="93"/>
      <c r="E5" s="93"/>
      <c r="F5" s="99">
        <f>SUM(C5:E5)</f>
        <v>174838746</v>
      </c>
      <c r="G5" s="101">
        <v>123542186</v>
      </c>
      <c r="H5" s="101">
        <v>125032406</v>
      </c>
      <c r="I5" s="93">
        <v>151576000</v>
      </c>
      <c r="J5" s="93">
        <v>160956000</v>
      </c>
      <c r="K5" s="93">
        <v>172379187</v>
      </c>
      <c r="L5" s="93">
        <v>125032406</v>
      </c>
      <c r="M5" s="93">
        <v>139336284</v>
      </c>
      <c r="N5" s="93">
        <v>138006514</v>
      </c>
    </row>
    <row r="6" spans="1:14" ht="15" customHeight="1">
      <c r="A6" s="4" t="s">
        <v>185</v>
      </c>
      <c r="B6" s="5" t="s">
        <v>186</v>
      </c>
      <c r="C6" s="93">
        <v>48045150</v>
      </c>
      <c r="D6" s="93"/>
      <c r="E6" s="93"/>
      <c r="F6" s="99">
        <f aca="true" t="shared" si="0" ref="F6:F69">SUM(C6:E6)</f>
        <v>48045150</v>
      </c>
      <c r="G6" s="101">
        <v>47435647</v>
      </c>
      <c r="H6" s="101">
        <v>50395172</v>
      </c>
      <c r="I6" s="93">
        <v>47228000</v>
      </c>
      <c r="J6" s="93">
        <v>45996000</v>
      </c>
      <c r="K6" s="93">
        <v>43490767</v>
      </c>
      <c r="L6" s="93">
        <v>50395172</v>
      </c>
      <c r="M6" s="93">
        <v>47310300</v>
      </c>
      <c r="N6" s="93">
        <v>42899645</v>
      </c>
    </row>
    <row r="7" spans="1:14" ht="15" customHeight="1">
      <c r="A7" s="4" t="s">
        <v>187</v>
      </c>
      <c r="B7" s="5" t="s">
        <v>188</v>
      </c>
      <c r="C7" s="93">
        <v>94539210</v>
      </c>
      <c r="D7" s="93"/>
      <c r="E7" s="93"/>
      <c r="F7" s="99">
        <f t="shared" si="0"/>
        <v>94539210</v>
      </c>
      <c r="G7" s="101">
        <v>67921551</v>
      </c>
      <c r="H7" s="101">
        <v>79000969</v>
      </c>
      <c r="I7" s="93">
        <v>64914000</v>
      </c>
      <c r="J7" s="93">
        <v>72441000</v>
      </c>
      <c r="K7" s="93">
        <v>77337372</v>
      </c>
      <c r="L7" s="93">
        <v>79000969</v>
      </c>
      <c r="M7" s="93">
        <v>91150104</v>
      </c>
      <c r="N7" s="93">
        <v>95852348</v>
      </c>
    </row>
    <row r="8" spans="1:14" ht="15" customHeight="1">
      <c r="A8" s="4" t="s">
        <v>189</v>
      </c>
      <c r="B8" s="5" t="s">
        <v>190</v>
      </c>
      <c r="C8" s="93">
        <v>3362688</v>
      </c>
      <c r="D8" s="93"/>
      <c r="E8" s="93"/>
      <c r="F8" s="99">
        <f t="shared" si="0"/>
        <v>3362688</v>
      </c>
      <c r="G8" s="101">
        <v>2973120</v>
      </c>
      <c r="H8" s="101">
        <v>3799445</v>
      </c>
      <c r="I8" s="93">
        <v>4033000</v>
      </c>
      <c r="J8" s="93">
        <v>3135000</v>
      </c>
      <c r="K8" s="93">
        <v>3122112</v>
      </c>
      <c r="L8" s="93">
        <v>3799445</v>
      </c>
      <c r="M8" s="93">
        <v>4463299</v>
      </c>
      <c r="N8" s="93">
        <v>4125934</v>
      </c>
    </row>
    <row r="9" spans="1:14" ht="15" customHeight="1">
      <c r="A9" s="4" t="s">
        <v>191</v>
      </c>
      <c r="B9" s="5" t="s">
        <v>192</v>
      </c>
      <c r="C9" s="93"/>
      <c r="D9" s="93"/>
      <c r="E9" s="93"/>
      <c r="F9" s="99">
        <f t="shared" si="0"/>
        <v>0</v>
      </c>
      <c r="G9" s="101"/>
      <c r="H9" s="101">
        <v>31845061</v>
      </c>
      <c r="I9" s="93">
        <v>95463000</v>
      </c>
      <c r="J9" s="93">
        <v>29659000</v>
      </c>
      <c r="K9" s="93">
        <v>26387697</v>
      </c>
      <c r="L9" s="93">
        <v>31845061</v>
      </c>
      <c r="M9" s="93">
        <v>29140630</v>
      </c>
      <c r="N9" s="93">
        <v>33516440</v>
      </c>
    </row>
    <row r="10" spans="1:14" ht="15" customHeight="1">
      <c r="A10" s="4" t="s">
        <v>193</v>
      </c>
      <c r="B10" s="5" t="s">
        <v>194</v>
      </c>
      <c r="C10" s="93"/>
      <c r="D10" s="93"/>
      <c r="E10" s="93"/>
      <c r="F10" s="99">
        <f t="shared" si="0"/>
        <v>0</v>
      </c>
      <c r="G10" s="101"/>
      <c r="H10" s="101">
        <v>10742168</v>
      </c>
      <c r="I10" s="93">
        <v>64179000</v>
      </c>
      <c r="J10" s="93">
        <v>13057000</v>
      </c>
      <c r="K10" s="93">
        <v>19751810</v>
      </c>
      <c r="L10" s="93">
        <v>16032522</v>
      </c>
      <c r="M10" s="93">
        <v>17717913</v>
      </c>
      <c r="N10" s="93">
        <v>5577911</v>
      </c>
    </row>
    <row r="11" spans="1:14" ht="15" customHeight="1">
      <c r="A11" s="6" t="s">
        <v>430</v>
      </c>
      <c r="B11" s="7" t="s">
        <v>195</v>
      </c>
      <c r="C11" s="99">
        <f>SUM(C5:C10)</f>
        <v>320785794</v>
      </c>
      <c r="D11" s="99"/>
      <c r="E11" s="99"/>
      <c r="F11" s="99">
        <f t="shared" si="0"/>
        <v>320785794</v>
      </c>
      <c r="G11" s="99">
        <f>SUM(G5:G10)</f>
        <v>241872504</v>
      </c>
      <c r="H11" s="99">
        <f>SUM(H5:H10)</f>
        <v>300815221</v>
      </c>
      <c r="I11" s="99">
        <f aca="true" t="shared" si="1" ref="I11:N11">SUM(I5:I10)</f>
        <v>427393000</v>
      </c>
      <c r="J11" s="99">
        <f t="shared" si="1"/>
        <v>325244000</v>
      </c>
      <c r="K11" s="99">
        <f t="shared" si="1"/>
        <v>342468945</v>
      </c>
      <c r="L11" s="99">
        <f t="shared" si="1"/>
        <v>306105575</v>
      </c>
      <c r="M11" s="99">
        <f t="shared" si="1"/>
        <v>329118530</v>
      </c>
      <c r="N11" s="99">
        <f t="shared" si="1"/>
        <v>319978792</v>
      </c>
    </row>
    <row r="12" spans="1:14" ht="15" customHeight="1">
      <c r="A12" s="150" t="s">
        <v>196</v>
      </c>
      <c r="B12" s="5" t="s">
        <v>197</v>
      </c>
      <c r="C12" s="93"/>
      <c r="D12" s="93"/>
      <c r="E12" s="93"/>
      <c r="F12" s="99">
        <f t="shared" si="0"/>
        <v>0</v>
      </c>
      <c r="G12" s="101"/>
      <c r="H12" s="101"/>
      <c r="I12" s="93"/>
      <c r="J12" s="93"/>
      <c r="K12" s="93"/>
      <c r="L12" s="93"/>
      <c r="M12" s="93"/>
      <c r="N12" s="93"/>
    </row>
    <row r="13" spans="1:14" ht="15" customHeight="1">
      <c r="A13" s="150" t="s">
        <v>198</v>
      </c>
      <c r="B13" s="5" t="s">
        <v>199</v>
      </c>
      <c r="C13" s="93"/>
      <c r="D13" s="93"/>
      <c r="E13" s="93"/>
      <c r="F13" s="99">
        <f t="shared" si="0"/>
        <v>0</v>
      </c>
      <c r="G13" s="101"/>
      <c r="H13" s="101"/>
      <c r="I13" s="93"/>
      <c r="J13" s="93"/>
      <c r="K13" s="93"/>
      <c r="L13" s="93"/>
      <c r="M13" s="93"/>
      <c r="N13" s="93"/>
    </row>
    <row r="14" spans="1:14" ht="15" customHeight="1">
      <c r="A14" s="150" t="s">
        <v>393</v>
      </c>
      <c r="B14" s="5" t="s">
        <v>200</v>
      </c>
      <c r="C14" s="93"/>
      <c r="D14" s="93"/>
      <c r="E14" s="93"/>
      <c r="F14" s="99">
        <f t="shared" si="0"/>
        <v>0</v>
      </c>
      <c r="G14" s="101"/>
      <c r="H14" s="101"/>
      <c r="I14" s="93"/>
      <c r="J14" s="93"/>
      <c r="K14" s="93"/>
      <c r="L14" s="93"/>
      <c r="M14" s="93"/>
      <c r="N14" s="93"/>
    </row>
    <row r="15" spans="1:14" ht="15" customHeight="1">
      <c r="A15" s="150" t="s">
        <v>394</v>
      </c>
      <c r="B15" s="5" t="s">
        <v>201</v>
      </c>
      <c r="C15" s="93"/>
      <c r="D15" s="93"/>
      <c r="E15" s="93"/>
      <c r="F15" s="99">
        <f t="shared" si="0"/>
        <v>0</v>
      </c>
      <c r="G15" s="101"/>
      <c r="H15" s="101"/>
      <c r="I15" s="93"/>
      <c r="J15" s="93"/>
      <c r="K15" s="93"/>
      <c r="L15" s="93"/>
      <c r="M15" s="93"/>
      <c r="N15" s="93"/>
    </row>
    <row r="16" spans="1:14" ht="15" customHeight="1">
      <c r="A16" s="150" t="s">
        <v>395</v>
      </c>
      <c r="B16" s="5" t="s">
        <v>202</v>
      </c>
      <c r="C16" s="93">
        <v>7000000</v>
      </c>
      <c r="D16" s="93"/>
      <c r="E16" s="93"/>
      <c r="F16" s="99">
        <f t="shared" si="0"/>
        <v>7000000</v>
      </c>
      <c r="G16" s="101">
        <v>4620000</v>
      </c>
      <c r="H16" s="101">
        <v>54196047</v>
      </c>
      <c r="I16" s="93">
        <v>47577000</v>
      </c>
      <c r="J16" s="93">
        <v>165503000</v>
      </c>
      <c r="K16" s="93">
        <v>21942562</v>
      </c>
      <c r="L16" s="93">
        <v>6009600</v>
      </c>
      <c r="M16" s="93">
        <v>7952000</v>
      </c>
      <c r="N16" s="93">
        <v>13349888</v>
      </c>
    </row>
    <row r="17" spans="1:14" ht="15" customHeight="1">
      <c r="A17" s="37" t="s">
        <v>431</v>
      </c>
      <c r="B17" s="47" t="s">
        <v>203</v>
      </c>
      <c r="C17" s="99">
        <f>SUM(C11:C16)</f>
        <v>327785794</v>
      </c>
      <c r="D17" s="99"/>
      <c r="E17" s="99"/>
      <c r="F17" s="99">
        <f t="shared" si="0"/>
        <v>327785794</v>
      </c>
      <c r="G17" s="99">
        <f>SUM(G11:G16)</f>
        <v>246492504</v>
      </c>
      <c r="H17" s="99">
        <f>SUM(H11:H16)</f>
        <v>355011268</v>
      </c>
      <c r="I17" s="99">
        <f aca="true" t="shared" si="2" ref="I17:N17">SUM(I11:I16)</f>
        <v>474970000</v>
      </c>
      <c r="J17" s="99">
        <f t="shared" si="2"/>
        <v>490747000</v>
      </c>
      <c r="K17" s="99">
        <f t="shared" si="2"/>
        <v>364411507</v>
      </c>
      <c r="L17" s="99">
        <f t="shared" si="2"/>
        <v>312115175</v>
      </c>
      <c r="M17" s="99">
        <f t="shared" si="2"/>
        <v>337070530</v>
      </c>
      <c r="N17" s="99">
        <f t="shared" si="2"/>
        <v>333328680</v>
      </c>
    </row>
    <row r="18" spans="1:14" ht="15" customHeight="1">
      <c r="A18" s="4" t="s">
        <v>399</v>
      </c>
      <c r="B18" s="5" t="s">
        <v>212</v>
      </c>
      <c r="C18" s="93"/>
      <c r="D18" s="93"/>
      <c r="E18" s="93"/>
      <c r="F18" s="99">
        <f t="shared" si="0"/>
        <v>0</v>
      </c>
      <c r="G18" s="101"/>
      <c r="H18" s="101"/>
      <c r="I18" s="93"/>
      <c r="J18" s="93"/>
      <c r="K18" s="93"/>
      <c r="L18" s="93"/>
      <c r="M18" s="93"/>
      <c r="N18" s="93"/>
    </row>
    <row r="19" spans="1:14" ht="15" customHeight="1">
      <c r="A19" s="4" t="s">
        <v>400</v>
      </c>
      <c r="B19" s="5" t="s">
        <v>213</v>
      </c>
      <c r="C19" s="93"/>
      <c r="D19" s="93"/>
      <c r="E19" s="93"/>
      <c r="F19" s="99">
        <f t="shared" si="0"/>
        <v>0</v>
      </c>
      <c r="G19" s="101"/>
      <c r="H19" s="101"/>
      <c r="I19" s="93"/>
      <c r="J19" s="93"/>
      <c r="K19" s="93"/>
      <c r="L19" s="93"/>
      <c r="M19" s="93"/>
      <c r="N19" s="93"/>
    </row>
    <row r="20" spans="1:14" ht="15" customHeight="1">
      <c r="A20" s="6" t="s">
        <v>433</v>
      </c>
      <c r="B20" s="7" t="s">
        <v>214</v>
      </c>
      <c r="C20" s="93">
        <f>SUM(C18:C19)</f>
        <v>0</v>
      </c>
      <c r="D20" s="93"/>
      <c r="E20" s="93"/>
      <c r="F20" s="99">
        <f t="shared" si="0"/>
        <v>0</v>
      </c>
      <c r="G20" s="101"/>
      <c r="H20" s="101"/>
      <c r="I20" s="93"/>
      <c r="J20" s="93"/>
      <c r="K20" s="93"/>
      <c r="L20" s="93"/>
      <c r="M20" s="93"/>
      <c r="N20" s="93"/>
    </row>
    <row r="21" spans="1:14" ht="15" customHeight="1">
      <c r="A21" s="4" t="s">
        <v>401</v>
      </c>
      <c r="B21" s="5" t="s">
        <v>215</v>
      </c>
      <c r="C21" s="93"/>
      <c r="D21" s="93"/>
      <c r="E21" s="93"/>
      <c r="F21" s="99">
        <f t="shared" si="0"/>
        <v>0</v>
      </c>
      <c r="G21" s="101"/>
      <c r="H21" s="101"/>
      <c r="I21" s="93"/>
      <c r="J21" s="93"/>
      <c r="K21" s="93"/>
      <c r="L21" s="93"/>
      <c r="M21" s="93"/>
      <c r="N21" s="93"/>
    </row>
    <row r="22" spans="1:14" ht="15" customHeight="1">
      <c r="A22" s="4" t="s">
        <v>402</v>
      </c>
      <c r="B22" s="5" t="s">
        <v>216</v>
      </c>
      <c r="C22" s="93"/>
      <c r="D22" s="93"/>
      <c r="E22" s="93"/>
      <c r="F22" s="99">
        <f t="shared" si="0"/>
        <v>0</v>
      </c>
      <c r="G22" s="101"/>
      <c r="H22" s="101"/>
      <c r="I22" s="93"/>
      <c r="J22" s="93"/>
      <c r="K22" s="93"/>
      <c r="L22" s="93"/>
      <c r="M22" s="93"/>
      <c r="N22" s="93"/>
    </row>
    <row r="23" spans="1:14" ht="15" customHeight="1">
      <c r="A23" s="4" t="s">
        <v>403</v>
      </c>
      <c r="B23" s="5" t="s">
        <v>217</v>
      </c>
      <c r="C23" s="93">
        <v>133000000</v>
      </c>
      <c r="D23" s="93"/>
      <c r="E23" s="93"/>
      <c r="F23" s="99">
        <f t="shared" si="0"/>
        <v>133000000</v>
      </c>
      <c r="G23" s="101">
        <v>121000000</v>
      </c>
      <c r="H23" s="101">
        <v>125164345</v>
      </c>
      <c r="I23" s="93">
        <v>191978000</v>
      </c>
      <c r="J23" s="93">
        <v>124282000</v>
      </c>
      <c r="K23" s="93">
        <v>121998234</v>
      </c>
      <c r="L23" s="93">
        <v>125123545</v>
      </c>
      <c r="M23" s="93">
        <v>137328545</v>
      </c>
      <c r="N23" s="93"/>
    </row>
    <row r="24" spans="1:14" ht="15" customHeight="1">
      <c r="A24" s="4" t="s">
        <v>404</v>
      </c>
      <c r="B24" s="5" t="s">
        <v>218</v>
      </c>
      <c r="C24" s="93">
        <v>75000000</v>
      </c>
      <c r="D24" s="93"/>
      <c r="E24" s="93"/>
      <c r="F24" s="99">
        <f t="shared" si="0"/>
        <v>75000000</v>
      </c>
      <c r="G24" s="101">
        <v>70000000</v>
      </c>
      <c r="H24" s="101">
        <v>55783275</v>
      </c>
      <c r="I24" s="93">
        <v>76051000</v>
      </c>
      <c r="J24" s="93">
        <v>61595000</v>
      </c>
      <c r="K24" s="93">
        <v>81040780</v>
      </c>
      <c r="L24" s="93">
        <v>55783275</v>
      </c>
      <c r="M24" s="93">
        <v>78109506</v>
      </c>
      <c r="N24" s="93"/>
    </row>
    <row r="25" spans="1:14" ht="15" customHeight="1">
      <c r="A25" s="4" t="s">
        <v>405</v>
      </c>
      <c r="B25" s="5" t="s">
        <v>219</v>
      </c>
      <c r="C25" s="93">
        <v>36000000</v>
      </c>
      <c r="D25" s="93"/>
      <c r="E25" s="93"/>
      <c r="F25" s="99">
        <f t="shared" si="0"/>
        <v>36000000</v>
      </c>
      <c r="G25" s="101">
        <v>21000000</v>
      </c>
      <c r="H25" s="101">
        <v>28781182</v>
      </c>
      <c r="I25" s="93"/>
      <c r="J25" s="93"/>
      <c r="K25" s="93"/>
      <c r="L25" s="93"/>
      <c r="M25" s="93"/>
      <c r="N25" s="93"/>
    </row>
    <row r="26" spans="1:14" ht="15" customHeight="1">
      <c r="A26" s="4" t="s">
        <v>220</v>
      </c>
      <c r="B26" s="5" t="s">
        <v>221</v>
      </c>
      <c r="C26" s="93"/>
      <c r="D26" s="93"/>
      <c r="E26" s="93"/>
      <c r="F26" s="99">
        <f t="shared" si="0"/>
        <v>0</v>
      </c>
      <c r="G26" s="101"/>
      <c r="H26" s="101"/>
      <c r="I26" s="93"/>
      <c r="J26" s="93"/>
      <c r="K26" s="93"/>
      <c r="L26" s="93"/>
      <c r="M26" s="93"/>
      <c r="N26" s="93"/>
    </row>
    <row r="27" spans="1:14" ht="15" customHeight="1">
      <c r="A27" s="4" t="s">
        <v>406</v>
      </c>
      <c r="B27" s="5" t="s">
        <v>222</v>
      </c>
      <c r="C27" s="93">
        <v>8000000</v>
      </c>
      <c r="D27" s="93"/>
      <c r="E27" s="93"/>
      <c r="F27" s="99">
        <f t="shared" si="0"/>
        <v>8000000</v>
      </c>
      <c r="G27" s="101">
        <v>7000000</v>
      </c>
      <c r="H27" s="101">
        <v>8312460</v>
      </c>
      <c r="I27" s="93">
        <v>10313000</v>
      </c>
      <c r="J27" s="93">
        <v>7941000</v>
      </c>
      <c r="K27" s="93">
        <v>7830794</v>
      </c>
      <c r="L27" s="93">
        <v>8283420</v>
      </c>
      <c r="M27" s="93">
        <v>10151887</v>
      </c>
      <c r="N27" s="93"/>
    </row>
    <row r="28" spans="1:14" ht="15" customHeight="1">
      <c r="A28" s="4" t="s">
        <v>407</v>
      </c>
      <c r="B28" s="5" t="s">
        <v>227</v>
      </c>
      <c r="C28" s="93"/>
      <c r="D28" s="93"/>
      <c r="E28" s="93"/>
      <c r="F28" s="99">
        <f t="shared" si="0"/>
        <v>0</v>
      </c>
      <c r="G28" s="101"/>
      <c r="H28" s="101"/>
      <c r="I28" s="93">
        <v>33116000</v>
      </c>
      <c r="J28" s="93">
        <v>25582000</v>
      </c>
      <c r="K28" s="93">
        <v>25726510</v>
      </c>
      <c r="L28" s="93">
        <v>28770967</v>
      </c>
      <c r="M28" s="93">
        <v>40804631</v>
      </c>
      <c r="N28" s="93"/>
    </row>
    <row r="29" spans="1:14" ht="15" customHeight="1">
      <c r="A29" s="6" t="s">
        <v>434</v>
      </c>
      <c r="B29" s="7" t="s">
        <v>229</v>
      </c>
      <c r="C29" s="99">
        <f>SUM(C24:C28)</f>
        <v>119000000</v>
      </c>
      <c r="D29" s="99"/>
      <c r="E29" s="99"/>
      <c r="F29" s="99">
        <f t="shared" si="0"/>
        <v>119000000</v>
      </c>
      <c r="G29" s="99">
        <f>SUM(G24:G28)</f>
        <v>98000000</v>
      </c>
      <c r="H29" s="99">
        <f>SUM(H24:H28)</f>
        <v>92876917</v>
      </c>
      <c r="I29" s="99">
        <f aca="true" t="shared" si="3" ref="I29:N29">SUM(I24:I28)</f>
        <v>119480000</v>
      </c>
      <c r="J29" s="99">
        <f t="shared" si="3"/>
        <v>95118000</v>
      </c>
      <c r="K29" s="99">
        <f t="shared" si="3"/>
        <v>114598084</v>
      </c>
      <c r="L29" s="99">
        <f t="shared" si="3"/>
        <v>92837662</v>
      </c>
      <c r="M29" s="99">
        <f t="shared" si="3"/>
        <v>129066024</v>
      </c>
      <c r="N29" s="99">
        <f t="shared" si="3"/>
        <v>0</v>
      </c>
    </row>
    <row r="30" spans="1:14" ht="15" customHeight="1">
      <c r="A30" s="4" t="s">
        <v>408</v>
      </c>
      <c r="B30" s="5" t="s">
        <v>230</v>
      </c>
      <c r="C30" s="93"/>
      <c r="D30" s="93"/>
      <c r="E30" s="93"/>
      <c r="F30" s="99">
        <f t="shared" si="0"/>
        <v>0</v>
      </c>
      <c r="G30" s="101"/>
      <c r="H30" s="101">
        <v>450207</v>
      </c>
      <c r="I30" s="93">
        <v>391000</v>
      </c>
      <c r="J30" s="93">
        <v>1890000</v>
      </c>
      <c r="K30" s="93">
        <v>1321676</v>
      </c>
      <c r="L30" s="93">
        <v>450207</v>
      </c>
      <c r="M30" s="93">
        <v>3115743</v>
      </c>
      <c r="N30" s="93"/>
    </row>
    <row r="31" spans="1:14" ht="15" customHeight="1">
      <c r="A31" s="37" t="s">
        <v>435</v>
      </c>
      <c r="B31" s="47" t="s">
        <v>231</v>
      </c>
      <c r="C31" s="99">
        <f>SUM(C20:C23,C29:C30)</f>
        <v>252000000</v>
      </c>
      <c r="D31" s="99"/>
      <c r="E31" s="99"/>
      <c r="F31" s="99">
        <f t="shared" si="0"/>
        <v>252000000</v>
      </c>
      <c r="G31" s="99">
        <f>SUM(G20:G23,G29:G30)</f>
        <v>219000000</v>
      </c>
      <c r="H31" s="99">
        <f>SUM(H20:H23,H29:H30)</f>
        <v>218491469</v>
      </c>
      <c r="I31" s="99">
        <f aca="true" t="shared" si="4" ref="I31:N31">SUM(I20:I23,I29:I30)</f>
        <v>311849000</v>
      </c>
      <c r="J31" s="99">
        <f t="shared" si="4"/>
        <v>221290000</v>
      </c>
      <c r="K31" s="99">
        <f t="shared" si="4"/>
        <v>237917994</v>
      </c>
      <c r="L31" s="99">
        <f t="shared" si="4"/>
        <v>218411414</v>
      </c>
      <c r="M31" s="99">
        <f t="shared" si="4"/>
        <v>269510312</v>
      </c>
      <c r="N31" s="99">
        <f t="shared" si="4"/>
        <v>0</v>
      </c>
    </row>
    <row r="32" spans="1:14" ht="15" customHeight="1">
      <c r="A32" s="12" t="s">
        <v>232</v>
      </c>
      <c r="B32" s="5" t="s">
        <v>233</v>
      </c>
      <c r="C32" s="93"/>
      <c r="D32" s="93"/>
      <c r="E32" s="93"/>
      <c r="F32" s="99">
        <f t="shared" si="0"/>
        <v>0</v>
      </c>
      <c r="G32" s="101"/>
      <c r="H32" s="101"/>
      <c r="I32" s="93"/>
      <c r="J32" s="93"/>
      <c r="K32" s="93"/>
      <c r="L32" s="93"/>
      <c r="M32" s="93"/>
      <c r="N32" s="93"/>
    </row>
    <row r="33" spans="1:14" ht="15" customHeight="1">
      <c r="A33" s="12" t="s">
        <v>409</v>
      </c>
      <c r="B33" s="5" t="s">
        <v>234</v>
      </c>
      <c r="C33" s="93">
        <v>17000000</v>
      </c>
      <c r="D33" s="93"/>
      <c r="E33" s="93"/>
      <c r="F33" s="99">
        <f t="shared" si="0"/>
        <v>17000000</v>
      </c>
      <c r="G33" s="101">
        <v>33000000</v>
      </c>
      <c r="H33" s="101">
        <v>25309285</v>
      </c>
      <c r="I33" s="93">
        <v>38051000</v>
      </c>
      <c r="J33" s="93">
        <v>36082000</v>
      </c>
      <c r="K33" s="93">
        <v>33782241</v>
      </c>
      <c r="L33" s="93">
        <v>25303433</v>
      </c>
      <c r="M33" s="93">
        <v>15268486</v>
      </c>
      <c r="N33" s="93">
        <v>18426682</v>
      </c>
    </row>
    <row r="34" spans="1:14" ht="15" customHeight="1">
      <c r="A34" s="12" t="s">
        <v>410</v>
      </c>
      <c r="B34" s="5" t="s">
        <v>235</v>
      </c>
      <c r="C34" s="93">
        <v>1000000</v>
      </c>
      <c r="D34" s="93"/>
      <c r="E34" s="93"/>
      <c r="F34" s="99">
        <f t="shared" si="0"/>
        <v>1000000</v>
      </c>
      <c r="G34" s="101">
        <v>4000000</v>
      </c>
      <c r="H34" s="101">
        <v>4823815</v>
      </c>
      <c r="I34" s="93">
        <v>2302000</v>
      </c>
      <c r="J34" s="93">
        <v>5063000</v>
      </c>
      <c r="K34" s="93">
        <v>5304815</v>
      </c>
      <c r="L34" s="93">
        <v>4820437</v>
      </c>
      <c r="M34" s="93">
        <v>5782136</v>
      </c>
      <c r="N34" s="93">
        <v>2654597</v>
      </c>
    </row>
    <row r="35" spans="1:14" ht="15" customHeight="1">
      <c r="A35" s="12" t="s">
        <v>411</v>
      </c>
      <c r="B35" s="5" t="s">
        <v>236</v>
      </c>
      <c r="C35" s="93">
        <v>3000000</v>
      </c>
      <c r="D35" s="93"/>
      <c r="E35" s="93"/>
      <c r="F35" s="99">
        <f t="shared" si="0"/>
        <v>3000000</v>
      </c>
      <c r="G35" s="101">
        <v>3000000</v>
      </c>
      <c r="H35" s="101">
        <v>3525537</v>
      </c>
      <c r="I35" s="93">
        <v>4351000</v>
      </c>
      <c r="J35" s="93">
        <v>4081000</v>
      </c>
      <c r="K35" s="93">
        <v>3134922</v>
      </c>
      <c r="L35" s="93">
        <v>3525537</v>
      </c>
      <c r="M35" s="93">
        <v>5455818</v>
      </c>
      <c r="N35" s="93">
        <v>3180700</v>
      </c>
    </row>
    <row r="36" spans="1:14" ht="15" customHeight="1">
      <c r="A36" s="12" t="s">
        <v>237</v>
      </c>
      <c r="B36" s="5" t="s">
        <v>238</v>
      </c>
      <c r="C36" s="93"/>
      <c r="D36" s="93"/>
      <c r="E36" s="93"/>
      <c r="F36" s="99">
        <f t="shared" si="0"/>
        <v>0</v>
      </c>
      <c r="G36" s="101">
        <v>5000000</v>
      </c>
      <c r="H36" s="101">
        <v>0</v>
      </c>
      <c r="I36" s="93">
        <v>8484000</v>
      </c>
      <c r="J36" s="93">
        <v>6688000</v>
      </c>
      <c r="K36" s="93">
        <v>5583187</v>
      </c>
      <c r="L36" s="93"/>
      <c r="M36" s="93"/>
      <c r="N36" s="93"/>
    </row>
    <row r="37" spans="1:14" ht="15" customHeight="1">
      <c r="A37" s="12" t="s">
        <v>239</v>
      </c>
      <c r="B37" s="5" t="s">
        <v>240</v>
      </c>
      <c r="C37" s="93">
        <v>1000000</v>
      </c>
      <c r="D37" s="93"/>
      <c r="E37" s="93"/>
      <c r="F37" s="99">
        <f t="shared" si="0"/>
        <v>1000000</v>
      </c>
      <c r="G37" s="101">
        <v>9500000</v>
      </c>
      <c r="H37" s="101">
        <v>2668404</v>
      </c>
      <c r="I37" s="93">
        <v>6043000</v>
      </c>
      <c r="J37" s="93">
        <v>8349000</v>
      </c>
      <c r="K37" s="93">
        <v>8434840</v>
      </c>
      <c r="L37" s="93">
        <v>2668404</v>
      </c>
      <c r="M37" s="93">
        <v>1446978</v>
      </c>
      <c r="N37" s="93">
        <v>797014</v>
      </c>
    </row>
    <row r="38" spans="1:14" ht="15" customHeight="1">
      <c r="A38" s="12" t="s">
        <v>241</v>
      </c>
      <c r="B38" s="5" t="s">
        <v>242</v>
      </c>
      <c r="C38" s="93"/>
      <c r="D38" s="93"/>
      <c r="E38" s="93"/>
      <c r="F38" s="99">
        <f t="shared" si="0"/>
        <v>0</v>
      </c>
      <c r="G38" s="101"/>
      <c r="H38" s="101"/>
      <c r="I38" s="93"/>
      <c r="J38" s="93"/>
      <c r="K38" s="93"/>
      <c r="L38" s="93"/>
      <c r="M38" s="93">
        <v>2669000</v>
      </c>
      <c r="N38" s="93"/>
    </row>
    <row r="39" spans="1:14" ht="15" customHeight="1">
      <c r="A39" s="12" t="s">
        <v>412</v>
      </c>
      <c r="B39" s="5" t="s">
        <v>243</v>
      </c>
      <c r="C39" s="93">
        <v>20000</v>
      </c>
      <c r="D39" s="93"/>
      <c r="E39" s="93"/>
      <c r="F39" s="99">
        <f t="shared" si="0"/>
        <v>20000</v>
      </c>
      <c r="G39" s="101">
        <v>500000</v>
      </c>
      <c r="H39" s="101">
        <v>180251</v>
      </c>
      <c r="I39" s="93">
        <v>2124000</v>
      </c>
      <c r="J39" s="93">
        <v>459000</v>
      </c>
      <c r="K39" s="93">
        <v>666546</v>
      </c>
      <c r="L39" s="93">
        <v>180251</v>
      </c>
      <c r="M39" s="93">
        <v>392</v>
      </c>
      <c r="N39" s="93">
        <v>15943</v>
      </c>
    </row>
    <row r="40" spans="1:14" ht="15" customHeight="1">
      <c r="A40" s="12" t="s">
        <v>413</v>
      </c>
      <c r="B40" s="5" t="s">
        <v>244</v>
      </c>
      <c r="C40" s="93"/>
      <c r="D40" s="93"/>
      <c r="E40" s="93"/>
      <c r="F40" s="99">
        <f t="shared" si="0"/>
        <v>0</v>
      </c>
      <c r="G40" s="101"/>
      <c r="H40" s="101">
        <v>5621258</v>
      </c>
      <c r="I40" s="93"/>
      <c r="J40" s="93"/>
      <c r="K40" s="93">
        <v>1516503</v>
      </c>
      <c r="L40" s="93">
        <v>5621258</v>
      </c>
      <c r="M40" s="93">
        <v>607709</v>
      </c>
      <c r="N40" s="93"/>
    </row>
    <row r="41" spans="1:14" ht="15" customHeight="1">
      <c r="A41" s="12" t="s">
        <v>414</v>
      </c>
      <c r="B41" s="5" t="s">
        <v>245</v>
      </c>
      <c r="C41" s="93">
        <v>100000</v>
      </c>
      <c r="D41" s="93"/>
      <c r="E41" s="93"/>
      <c r="F41" s="99">
        <f t="shared" si="0"/>
        <v>100000</v>
      </c>
      <c r="G41" s="101">
        <v>500000</v>
      </c>
      <c r="H41" s="101">
        <v>923448</v>
      </c>
      <c r="I41" s="93">
        <v>41000</v>
      </c>
      <c r="J41" s="93">
        <v>1000000</v>
      </c>
      <c r="K41" s="93">
        <v>854414</v>
      </c>
      <c r="L41" s="93">
        <v>8765090</v>
      </c>
      <c r="M41" s="93">
        <v>897150</v>
      </c>
      <c r="N41" s="93"/>
    </row>
    <row r="42" spans="1:14" ht="15" customHeight="1">
      <c r="A42" s="46" t="s">
        <v>436</v>
      </c>
      <c r="B42" s="47" t="s">
        <v>246</v>
      </c>
      <c r="C42" s="99">
        <f>SUM(C32:C41)</f>
        <v>22120000</v>
      </c>
      <c r="D42" s="99"/>
      <c r="E42" s="99"/>
      <c r="F42" s="99">
        <f t="shared" si="0"/>
        <v>22120000</v>
      </c>
      <c r="G42" s="99">
        <f>SUM(G32:G41)</f>
        <v>55500000</v>
      </c>
      <c r="H42" s="99">
        <f>SUM(H32:H41)</f>
        <v>43051998</v>
      </c>
      <c r="I42" s="99">
        <f aca="true" t="shared" si="5" ref="I42:N42">SUM(I32:I41)</f>
        <v>61396000</v>
      </c>
      <c r="J42" s="99">
        <f t="shared" si="5"/>
        <v>61722000</v>
      </c>
      <c r="K42" s="99">
        <f t="shared" si="5"/>
        <v>59277468</v>
      </c>
      <c r="L42" s="99">
        <f t="shared" si="5"/>
        <v>50884410</v>
      </c>
      <c r="M42" s="99">
        <f t="shared" si="5"/>
        <v>32127669</v>
      </c>
      <c r="N42" s="99">
        <f t="shared" si="5"/>
        <v>25074936</v>
      </c>
    </row>
    <row r="43" spans="1:14" ht="21" customHeight="1">
      <c r="A43" s="145" t="s">
        <v>255</v>
      </c>
      <c r="B43" s="5" t="s">
        <v>256</v>
      </c>
      <c r="C43" s="93"/>
      <c r="D43" s="93"/>
      <c r="E43" s="93"/>
      <c r="F43" s="99">
        <f t="shared" si="0"/>
        <v>0</v>
      </c>
      <c r="G43" s="101"/>
      <c r="H43" s="101"/>
      <c r="I43" s="93"/>
      <c r="J43" s="93"/>
      <c r="K43" s="93"/>
      <c r="L43" s="93"/>
      <c r="M43" s="93"/>
      <c r="N43" s="93"/>
    </row>
    <row r="44" spans="1:14" ht="15" customHeight="1">
      <c r="A44" s="146" t="s">
        <v>418</v>
      </c>
      <c r="B44" s="5" t="s">
        <v>257</v>
      </c>
      <c r="C44" s="93"/>
      <c r="D44" s="93"/>
      <c r="E44" s="93"/>
      <c r="F44" s="99">
        <f t="shared" si="0"/>
        <v>0</v>
      </c>
      <c r="G44" s="101"/>
      <c r="H44" s="101">
        <v>68060</v>
      </c>
      <c r="I44" s="93">
        <v>681000</v>
      </c>
      <c r="J44" s="93">
        <v>175000</v>
      </c>
      <c r="K44" s="93">
        <v>2531712</v>
      </c>
      <c r="L44" s="93">
        <v>71438</v>
      </c>
      <c r="M44" s="93">
        <v>100000</v>
      </c>
      <c r="N44" s="93">
        <v>75215</v>
      </c>
    </row>
    <row r="45" spans="1:14" ht="15" customHeight="1">
      <c r="A45" s="145" t="s">
        <v>419</v>
      </c>
      <c r="B45" s="5" t="s">
        <v>258</v>
      </c>
      <c r="C45" s="93"/>
      <c r="D45" s="93"/>
      <c r="E45" s="93"/>
      <c r="F45" s="99">
        <f t="shared" si="0"/>
        <v>0</v>
      </c>
      <c r="G45" s="101"/>
      <c r="H45" s="101">
        <v>2495130</v>
      </c>
      <c r="I45" s="93">
        <v>3400000</v>
      </c>
      <c r="J45" s="93">
        <v>160000</v>
      </c>
      <c r="K45" s="93">
        <v>860000</v>
      </c>
      <c r="L45" s="93">
        <v>2495130</v>
      </c>
      <c r="M45" s="93">
        <v>200000</v>
      </c>
      <c r="N45" s="93">
        <v>2220278</v>
      </c>
    </row>
    <row r="46" spans="1:14" ht="15" customHeight="1">
      <c r="A46" s="37" t="s">
        <v>438</v>
      </c>
      <c r="B46" s="47" t="s">
        <v>259</v>
      </c>
      <c r="C46" s="99">
        <f>SUM(C43:C45)</f>
        <v>0</v>
      </c>
      <c r="D46" s="99"/>
      <c r="E46" s="99"/>
      <c r="F46" s="99">
        <f t="shared" si="0"/>
        <v>0</v>
      </c>
      <c r="G46" s="99">
        <f>SUM(G43:G45)</f>
        <v>0</v>
      </c>
      <c r="H46" s="99">
        <f>SUM(H43:H45)</f>
        <v>2563190</v>
      </c>
      <c r="I46" s="99">
        <f aca="true" t="shared" si="6" ref="I46:N46">SUM(I43:I45)</f>
        <v>4081000</v>
      </c>
      <c r="J46" s="99">
        <f t="shared" si="6"/>
        <v>335000</v>
      </c>
      <c r="K46" s="99">
        <f t="shared" si="6"/>
        <v>3391712</v>
      </c>
      <c r="L46" s="99">
        <f t="shared" si="6"/>
        <v>2566568</v>
      </c>
      <c r="M46" s="99">
        <f t="shared" si="6"/>
        <v>300000</v>
      </c>
      <c r="N46" s="99">
        <f t="shared" si="6"/>
        <v>2295493</v>
      </c>
    </row>
    <row r="47" spans="1:14" ht="15" customHeight="1">
      <c r="A47" s="53" t="s">
        <v>498</v>
      </c>
      <c r="B47" s="58"/>
      <c r="C47" s="93"/>
      <c r="D47" s="93"/>
      <c r="E47" s="93"/>
      <c r="F47" s="99">
        <f t="shared" si="0"/>
        <v>0</v>
      </c>
      <c r="G47" s="101"/>
      <c r="H47" s="101"/>
      <c r="I47" s="93">
        <f>I46+I42+I31+I17</f>
        <v>852296000</v>
      </c>
      <c r="J47" s="93">
        <f>J46+J42+J31+J17</f>
        <v>774094000</v>
      </c>
      <c r="K47" s="93">
        <f>K46+K42+K31+K17</f>
        <v>664998681</v>
      </c>
      <c r="L47" s="93">
        <f>L46+L42+L31+L17</f>
        <v>583977567</v>
      </c>
      <c r="M47" s="93">
        <f>M46+M42+M31+M17</f>
        <v>639008511</v>
      </c>
      <c r="N47" s="93"/>
    </row>
    <row r="48" spans="1:14" ht="15" customHeight="1">
      <c r="A48" s="147" t="s">
        <v>204</v>
      </c>
      <c r="B48" s="5" t="s">
        <v>205</v>
      </c>
      <c r="C48" s="93"/>
      <c r="D48" s="93"/>
      <c r="E48" s="93"/>
      <c r="F48" s="99">
        <f t="shared" si="0"/>
        <v>0</v>
      </c>
      <c r="G48" s="101">
        <v>148991000</v>
      </c>
      <c r="H48" s="101"/>
      <c r="I48" s="93">
        <v>6056000</v>
      </c>
      <c r="J48" s="93">
        <v>28500000</v>
      </c>
      <c r="K48" s="93"/>
      <c r="L48" s="93">
        <v>48864947</v>
      </c>
      <c r="M48" s="93">
        <v>111250000</v>
      </c>
      <c r="N48" s="93">
        <v>14995993</v>
      </c>
    </row>
    <row r="49" spans="1:14" ht="18.75" customHeight="1">
      <c r="A49" s="147" t="s">
        <v>206</v>
      </c>
      <c r="B49" s="5" t="s">
        <v>207</v>
      </c>
      <c r="C49" s="93"/>
      <c r="D49" s="93"/>
      <c r="E49" s="93"/>
      <c r="F49" s="99">
        <f t="shared" si="0"/>
        <v>0</v>
      </c>
      <c r="G49" s="101"/>
      <c r="H49" s="101"/>
      <c r="I49" s="93"/>
      <c r="J49" s="93"/>
      <c r="K49" s="93"/>
      <c r="L49" s="93"/>
      <c r="M49" s="93"/>
      <c r="N49" s="93"/>
    </row>
    <row r="50" spans="1:14" ht="15" customHeight="1">
      <c r="A50" s="147" t="s">
        <v>396</v>
      </c>
      <c r="B50" s="5" t="s">
        <v>208</v>
      </c>
      <c r="C50" s="93"/>
      <c r="D50" s="93"/>
      <c r="E50" s="93"/>
      <c r="F50" s="99">
        <f t="shared" si="0"/>
        <v>0</v>
      </c>
      <c r="G50" s="101"/>
      <c r="H50" s="101"/>
      <c r="I50" s="93"/>
      <c r="J50" s="93"/>
      <c r="K50" s="93"/>
      <c r="L50" s="93"/>
      <c r="M50" s="93"/>
      <c r="N50" s="93"/>
    </row>
    <row r="51" spans="1:14" ht="15" customHeight="1">
      <c r="A51" s="147" t="s">
        <v>397</v>
      </c>
      <c r="B51" s="5" t="s">
        <v>209</v>
      </c>
      <c r="C51" s="93"/>
      <c r="D51" s="93"/>
      <c r="E51" s="93"/>
      <c r="F51" s="99">
        <f t="shared" si="0"/>
        <v>0</v>
      </c>
      <c r="G51" s="101"/>
      <c r="H51" s="101"/>
      <c r="I51" s="93"/>
      <c r="J51" s="93"/>
      <c r="K51" s="93"/>
      <c r="L51" s="93"/>
      <c r="M51" s="93"/>
      <c r="N51" s="93"/>
    </row>
    <row r="52" spans="1:14" ht="15" customHeight="1">
      <c r="A52" s="147" t="s">
        <v>398</v>
      </c>
      <c r="B52" s="5" t="s">
        <v>210</v>
      </c>
      <c r="C52" s="93"/>
      <c r="D52" s="93"/>
      <c r="E52" s="93"/>
      <c r="F52" s="99">
        <f t="shared" si="0"/>
        <v>0</v>
      </c>
      <c r="G52" s="101"/>
      <c r="H52" s="101">
        <v>318113663</v>
      </c>
      <c r="I52" s="93"/>
      <c r="J52" s="93">
        <v>130616000</v>
      </c>
      <c r="K52" s="93">
        <v>8461209</v>
      </c>
      <c r="L52" s="93">
        <v>318113663</v>
      </c>
      <c r="M52" s="93">
        <v>2225146</v>
      </c>
      <c r="N52" s="93">
        <v>114667800</v>
      </c>
    </row>
    <row r="53" spans="1:14" ht="15" customHeight="1">
      <c r="A53" s="37" t="s">
        <v>432</v>
      </c>
      <c r="B53" s="47" t="s">
        <v>211</v>
      </c>
      <c r="C53" s="99">
        <f>SUM(C48:C52)</f>
        <v>0</v>
      </c>
      <c r="D53" s="99"/>
      <c r="E53" s="99"/>
      <c r="F53" s="99">
        <f t="shared" si="0"/>
        <v>0</v>
      </c>
      <c r="G53" s="99">
        <f>SUM(G48:G52)</f>
        <v>148991000</v>
      </c>
      <c r="H53" s="99">
        <f>SUM(H48:H52)</f>
        <v>318113663</v>
      </c>
      <c r="I53" s="99">
        <f aca="true" t="shared" si="7" ref="I53:N53">SUM(I48:I52)</f>
        <v>6056000</v>
      </c>
      <c r="J53" s="99">
        <f t="shared" si="7"/>
        <v>159116000</v>
      </c>
      <c r="K53" s="99">
        <f t="shared" si="7"/>
        <v>8461209</v>
      </c>
      <c r="L53" s="99">
        <f t="shared" si="7"/>
        <v>366978610</v>
      </c>
      <c r="M53" s="99">
        <f t="shared" si="7"/>
        <v>113475146</v>
      </c>
      <c r="N53" s="99">
        <f t="shared" si="7"/>
        <v>129663793</v>
      </c>
    </row>
    <row r="54" spans="1:14" ht="15" customHeight="1">
      <c r="A54" s="148" t="s">
        <v>415</v>
      </c>
      <c r="B54" s="5" t="s">
        <v>247</v>
      </c>
      <c r="C54" s="93"/>
      <c r="D54" s="93"/>
      <c r="E54" s="93"/>
      <c r="F54" s="99">
        <f t="shared" si="0"/>
        <v>0</v>
      </c>
      <c r="G54" s="101"/>
      <c r="H54" s="101"/>
      <c r="I54" s="93"/>
      <c r="J54" s="93"/>
      <c r="K54" s="93"/>
      <c r="L54" s="93"/>
      <c r="M54" s="93"/>
      <c r="N54" s="93"/>
    </row>
    <row r="55" spans="1:14" ht="15" customHeight="1">
      <c r="A55" s="148" t="s">
        <v>416</v>
      </c>
      <c r="B55" s="5" t="s">
        <v>248</v>
      </c>
      <c r="C55" s="93">
        <v>15000000</v>
      </c>
      <c r="D55" s="93"/>
      <c r="E55" s="93"/>
      <c r="F55" s="99">
        <f t="shared" si="0"/>
        <v>15000000</v>
      </c>
      <c r="G55" s="101"/>
      <c r="H55" s="101">
        <v>0</v>
      </c>
      <c r="I55" s="93">
        <v>55000</v>
      </c>
      <c r="J55" s="93"/>
      <c r="K55" s="93"/>
      <c r="L55" s="93"/>
      <c r="M55" s="93"/>
      <c r="N55" s="93">
        <v>17500000</v>
      </c>
    </row>
    <row r="56" spans="1:14" ht="15" customHeight="1">
      <c r="A56" s="148" t="s">
        <v>249</v>
      </c>
      <c r="B56" s="5" t="s">
        <v>250</v>
      </c>
      <c r="C56" s="93"/>
      <c r="D56" s="93"/>
      <c r="E56" s="93"/>
      <c r="F56" s="99">
        <f t="shared" si="0"/>
        <v>0</v>
      </c>
      <c r="G56" s="101"/>
      <c r="H56" s="101"/>
      <c r="I56" s="93">
        <v>24000</v>
      </c>
      <c r="J56" s="93">
        <v>23000</v>
      </c>
      <c r="K56" s="93">
        <v>40551</v>
      </c>
      <c r="L56" s="93"/>
      <c r="M56" s="93"/>
      <c r="N56" s="93">
        <v>60632</v>
      </c>
    </row>
    <row r="57" spans="1:14" ht="15" customHeight="1">
      <c r="A57" s="148" t="s">
        <v>417</v>
      </c>
      <c r="B57" s="5" t="s">
        <v>251</v>
      </c>
      <c r="C57" s="93"/>
      <c r="D57" s="93"/>
      <c r="E57" s="93"/>
      <c r="F57" s="99">
        <f t="shared" si="0"/>
        <v>0</v>
      </c>
      <c r="G57" s="101"/>
      <c r="H57" s="101">
        <v>7181</v>
      </c>
      <c r="I57" s="93"/>
      <c r="J57" s="93"/>
      <c r="K57" s="93"/>
      <c r="L57" s="93">
        <v>7181</v>
      </c>
      <c r="M57" s="93"/>
      <c r="N57" s="93"/>
    </row>
    <row r="58" spans="1:14" ht="15" customHeight="1">
      <c r="A58" s="148" t="s">
        <v>252</v>
      </c>
      <c r="B58" s="5" t="s">
        <v>253</v>
      </c>
      <c r="C58" s="93"/>
      <c r="D58" s="93"/>
      <c r="E58" s="93"/>
      <c r="F58" s="99">
        <f t="shared" si="0"/>
        <v>0</v>
      </c>
      <c r="G58" s="101"/>
      <c r="H58" s="101"/>
      <c r="I58" s="93"/>
      <c r="J58" s="93"/>
      <c r="K58" s="93"/>
      <c r="L58" s="93"/>
      <c r="M58" s="93"/>
      <c r="N58" s="93"/>
    </row>
    <row r="59" spans="1:14" ht="15" customHeight="1">
      <c r="A59" s="149" t="s">
        <v>437</v>
      </c>
      <c r="B59" s="47" t="s">
        <v>254</v>
      </c>
      <c r="C59" s="99">
        <f>SUM(C54:C58)</f>
        <v>15000000</v>
      </c>
      <c r="D59" s="99"/>
      <c r="E59" s="99"/>
      <c r="F59" s="99">
        <f t="shared" si="0"/>
        <v>15000000</v>
      </c>
      <c r="G59" s="99">
        <f>SUM(G54:G58)</f>
        <v>0</v>
      </c>
      <c r="H59" s="99">
        <f>SUM(H54:H58)</f>
        <v>7181</v>
      </c>
      <c r="I59" s="99">
        <f aca="true" t="shared" si="8" ref="I59:N59">SUM(I54:I58)</f>
        <v>79000</v>
      </c>
      <c r="J59" s="99">
        <f t="shared" si="8"/>
        <v>23000</v>
      </c>
      <c r="K59" s="99">
        <f t="shared" si="8"/>
        <v>40551</v>
      </c>
      <c r="L59" s="99">
        <f t="shared" si="8"/>
        <v>7181</v>
      </c>
      <c r="M59" s="99">
        <f t="shared" si="8"/>
        <v>0</v>
      </c>
      <c r="N59" s="99">
        <f t="shared" si="8"/>
        <v>17560632</v>
      </c>
    </row>
    <row r="60" spans="1:14" ht="15" customHeight="1">
      <c r="A60" s="148" t="s">
        <v>260</v>
      </c>
      <c r="B60" s="5" t="s">
        <v>261</v>
      </c>
      <c r="C60" s="93"/>
      <c r="D60" s="93"/>
      <c r="E60" s="93"/>
      <c r="F60" s="99">
        <f t="shared" si="0"/>
        <v>0</v>
      </c>
      <c r="G60" s="101"/>
      <c r="H60" s="101"/>
      <c r="I60" s="93"/>
      <c r="J60" s="93">
        <v>1759000</v>
      </c>
      <c r="K60" s="93"/>
      <c r="L60" s="93"/>
      <c r="M60" s="93"/>
      <c r="N60" s="93"/>
    </row>
    <row r="61" spans="1:14" ht="15" customHeight="1">
      <c r="A61" s="150" t="s">
        <v>420</v>
      </c>
      <c r="B61" s="5" t="s">
        <v>262</v>
      </c>
      <c r="C61" s="93"/>
      <c r="D61" s="93"/>
      <c r="E61" s="93"/>
      <c r="F61" s="99">
        <f t="shared" si="0"/>
        <v>0</v>
      </c>
      <c r="G61" s="101"/>
      <c r="H61" s="101">
        <v>59447</v>
      </c>
      <c r="I61" s="93">
        <v>281000</v>
      </c>
      <c r="J61" s="93">
        <v>8351000</v>
      </c>
      <c r="K61" s="93">
        <v>858329</v>
      </c>
      <c r="L61" s="93">
        <v>170840</v>
      </c>
      <c r="M61" s="93">
        <v>24270</v>
      </c>
      <c r="N61" s="93"/>
    </row>
    <row r="62" spans="1:14" ht="15" customHeight="1">
      <c r="A62" s="148" t="s">
        <v>421</v>
      </c>
      <c r="B62" s="5" t="s">
        <v>263</v>
      </c>
      <c r="C62" s="93"/>
      <c r="D62" s="93"/>
      <c r="E62" s="93"/>
      <c r="F62" s="99">
        <f t="shared" si="0"/>
        <v>0</v>
      </c>
      <c r="G62" s="101"/>
      <c r="H62" s="101"/>
      <c r="I62" s="93">
        <v>52436000</v>
      </c>
      <c r="J62" s="93">
        <v>2016000</v>
      </c>
      <c r="K62" s="93">
        <v>4830940</v>
      </c>
      <c r="L62" s="93"/>
      <c r="M62" s="93"/>
      <c r="N62" s="93"/>
    </row>
    <row r="63" spans="1:14" ht="15" customHeight="1">
      <c r="A63" s="37" t="s">
        <v>440</v>
      </c>
      <c r="B63" s="47" t="s">
        <v>264</v>
      </c>
      <c r="C63" s="99">
        <f>SUM(C60:C62)</f>
        <v>0</v>
      </c>
      <c r="D63" s="99"/>
      <c r="E63" s="99"/>
      <c r="F63" s="99">
        <f t="shared" si="0"/>
        <v>0</v>
      </c>
      <c r="G63" s="99">
        <f>SUM(G60:G62)</f>
        <v>0</v>
      </c>
      <c r="H63" s="99">
        <f>SUM(H60:H62)</f>
        <v>59447</v>
      </c>
      <c r="I63" s="99">
        <f aca="true" t="shared" si="9" ref="I63:N63">SUM(I60:I62)</f>
        <v>52717000</v>
      </c>
      <c r="J63" s="99">
        <f t="shared" si="9"/>
        <v>12126000</v>
      </c>
      <c r="K63" s="99">
        <f t="shared" si="9"/>
        <v>5689269</v>
      </c>
      <c r="L63" s="99">
        <f t="shared" si="9"/>
        <v>170840</v>
      </c>
      <c r="M63" s="99">
        <f t="shared" si="9"/>
        <v>24270</v>
      </c>
      <c r="N63" s="99">
        <f t="shared" si="9"/>
        <v>0</v>
      </c>
    </row>
    <row r="64" spans="1:14" ht="15" customHeight="1">
      <c r="A64" s="53" t="s">
        <v>497</v>
      </c>
      <c r="B64" s="58"/>
      <c r="C64" s="93"/>
      <c r="D64" s="93"/>
      <c r="E64" s="93"/>
      <c r="F64" s="99">
        <f t="shared" si="0"/>
        <v>0</v>
      </c>
      <c r="G64" s="101"/>
      <c r="H64" s="101"/>
      <c r="I64" s="93"/>
      <c r="J64" s="93"/>
      <c r="K64" s="93"/>
      <c r="L64" s="93"/>
      <c r="M64" s="93"/>
      <c r="N64" s="93"/>
    </row>
    <row r="65" spans="1:14" ht="15">
      <c r="A65" s="44" t="s">
        <v>439</v>
      </c>
      <c r="B65" s="33" t="s">
        <v>265</v>
      </c>
      <c r="C65" s="99">
        <f>SUM(C63,C59,C53,C17,C31,C42,C46)</f>
        <v>616905794</v>
      </c>
      <c r="D65" s="99"/>
      <c r="E65" s="99"/>
      <c r="F65" s="99">
        <f t="shared" si="0"/>
        <v>616905794</v>
      </c>
      <c r="G65" s="99">
        <f>SUM(G63,G59,G53,G17,G31,G42,G46)</f>
        <v>669983504</v>
      </c>
      <c r="H65" s="99">
        <f>SUM(H63,H59,H53,H17,H31,H42,H46)</f>
        <v>937298216</v>
      </c>
      <c r="I65" s="99">
        <f aca="true" t="shared" si="10" ref="I65:N65">SUM(I63,I59,I53,I17,I31,I42,I46)</f>
        <v>911148000</v>
      </c>
      <c r="J65" s="99">
        <f t="shared" si="10"/>
        <v>945359000</v>
      </c>
      <c r="K65" s="99">
        <f t="shared" si="10"/>
        <v>679189710</v>
      </c>
      <c r="L65" s="99">
        <f t="shared" si="10"/>
        <v>951134198</v>
      </c>
      <c r="M65" s="99">
        <f t="shared" si="10"/>
        <v>752507927</v>
      </c>
      <c r="N65" s="99">
        <f t="shared" si="10"/>
        <v>507923534</v>
      </c>
    </row>
    <row r="66" spans="1:14" ht="15">
      <c r="A66" s="57" t="s">
        <v>550</v>
      </c>
      <c r="B66" s="56"/>
      <c r="C66" s="93"/>
      <c r="D66" s="93"/>
      <c r="E66" s="93"/>
      <c r="F66" s="99">
        <f t="shared" si="0"/>
        <v>0</v>
      </c>
      <c r="G66" s="101"/>
      <c r="H66" s="101"/>
      <c r="I66" s="93"/>
      <c r="J66" s="93"/>
      <c r="K66" s="93"/>
      <c r="L66" s="93"/>
      <c r="M66" s="93"/>
      <c r="N66" s="93"/>
    </row>
    <row r="67" spans="1:14" ht="15">
      <c r="A67" s="57" t="s">
        <v>551</v>
      </c>
      <c r="B67" s="56"/>
      <c r="C67" s="93"/>
      <c r="D67" s="93"/>
      <c r="E67" s="93"/>
      <c r="F67" s="99">
        <f t="shared" si="0"/>
        <v>0</v>
      </c>
      <c r="G67" s="101"/>
      <c r="H67" s="101"/>
      <c r="I67" s="93"/>
      <c r="J67" s="93"/>
      <c r="K67" s="93"/>
      <c r="L67" s="93"/>
      <c r="M67" s="93"/>
      <c r="N67" s="93"/>
    </row>
    <row r="68" spans="1:14" ht="14.25">
      <c r="A68" s="35" t="s">
        <v>422</v>
      </c>
      <c r="B68" s="4" t="s">
        <v>266</v>
      </c>
      <c r="C68" s="93"/>
      <c r="D68" s="93"/>
      <c r="E68" s="93"/>
      <c r="F68" s="99">
        <f t="shared" si="0"/>
        <v>0</v>
      </c>
      <c r="G68" s="101"/>
      <c r="H68" s="101"/>
      <c r="I68" s="93"/>
      <c r="J68" s="93"/>
      <c r="K68" s="93"/>
      <c r="L68" s="93"/>
      <c r="M68" s="93"/>
      <c r="N68" s="93"/>
    </row>
    <row r="69" spans="1:14" ht="14.25">
      <c r="A69" s="12" t="s">
        <v>267</v>
      </c>
      <c r="B69" s="4" t="s">
        <v>268</v>
      </c>
      <c r="C69" s="93"/>
      <c r="D69" s="93"/>
      <c r="E69" s="93"/>
      <c r="F69" s="99">
        <f t="shared" si="0"/>
        <v>0</v>
      </c>
      <c r="G69" s="101"/>
      <c r="H69" s="101"/>
      <c r="I69" s="93"/>
      <c r="J69" s="93"/>
      <c r="K69" s="93"/>
      <c r="L69" s="93"/>
      <c r="M69" s="93"/>
      <c r="N69" s="93"/>
    </row>
    <row r="70" spans="1:14" ht="14.25">
      <c r="A70" s="35" t="s">
        <v>423</v>
      </c>
      <c r="B70" s="4" t="s">
        <v>269</v>
      </c>
      <c r="C70" s="93">
        <v>0</v>
      </c>
      <c r="D70" s="93"/>
      <c r="E70" s="93"/>
      <c r="F70" s="99">
        <f aca="true" t="shared" si="11" ref="F70:F95">SUM(C70:E70)</f>
        <v>0</v>
      </c>
      <c r="G70" s="101"/>
      <c r="H70" s="101"/>
      <c r="I70" s="93"/>
      <c r="J70" s="93"/>
      <c r="K70" s="93"/>
      <c r="L70" s="93"/>
      <c r="M70" s="93"/>
      <c r="N70" s="93"/>
    </row>
    <row r="71" spans="1:14" ht="14.25">
      <c r="A71" s="14" t="s">
        <v>441</v>
      </c>
      <c r="B71" s="6" t="s">
        <v>270</v>
      </c>
      <c r="C71" s="99">
        <f>SUM(C68:C70)</f>
        <v>0</v>
      </c>
      <c r="D71" s="99"/>
      <c r="E71" s="99"/>
      <c r="F71" s="99">
        <f t="shared" si="11"/>
        <v>0</v>
      </c>
      <c r="G71" s="101"/>
      <c r="H71" s="101"/>
      <c r="I71" s="99">
        <f>SUM(I68:I70)</f>
        <v>0</v>
      </c>
      <c r="J71" s="99">
        <f>SUM(J68:J70)</f>
        <v>0</v>
      </c>
      <c r="K71" s="99">
        <f>SUM(K68:K70)</f>
        <v>0</v>
      </c>
      <c r="L71" s="99">
        <f>SUM(L68:L70)</f>
        <v>0</v>
      </c>
      <c r="M71" s="99">
        <f>SUM(M68:M70)</f>
        <v>0</v>
      </c>
      <c r="N71" s="93"/>
    </row>
    <row r="72" spans="1:14" ht="14.25">
      <c r="A72" s="12" t="s">
        <v>424</v>
      </c>
      <c r="B72" s="4" t="s">
        <v>271</v>
      </c>
      <c r="C72" s="93"/>
      <c r="D72" s="93"/>
      <c r="E72" s="93"/>
      <c r="F72" s="99">
        <f t="shared" si="11"/>
        <v>0</v>
      </c>
      <c r="G72" s="101"/>
      <c r="H72" s="101"/>
      <c r="I72" s="93"/>
      <c r="J72" s="93"/>
      <c r="K72" s="93"/>
      <c r="L72" s="93"/>
      <c r="M72" s="93"/>
      <c r="N72" s="93"/>
    </row>
    <row r="73" spans="1:14" ht="14.25">
      <c r="A73" s="35" t="s">
        <v>272</v>
      </c>
      <c r="B73" s="4" t="s">
        <v>273</v>
      </c>
      <c r="C73" s="93"/>
      <c r="D73" s="93"/>
      <c r="E73" s="93"/>
      <c r="F73" s="99">
        <f t="shared" si="11"/>
        <v>0</v>
      </c>
      <c r="G73" s="101"/>
      <c r="H73" s="101"/>
      <c r="I73" s="93"/>
      <c r="J73" s="93"/>
      <c r="K73" s="93"/>
      <c r="L73" s="93"/>
      <c r="M73" s="93"/>
      <c r="N73" s="93"/>
    </row>
    <row r="74" spans="1:14" ht="14.25">
      <c r="A74" s="12" t="s">
        <v>425</v>
      </c>
      <c r="B74" s="4" t="s">
        <v>274</v>
      </c>
      <c r="C74" s="93"/>
      <c r="D74" s="93"/>
      <c r="E74" s="93"/>
      <c r="F74" s="99">
        <f t="shared" si="11"/>
        <v>0</v>
      </c>
      <c r="G74" s="101"/>
      <c r="H74" s="101"/>
      <c r="I74" s="93"/>
      <c r="J74" s="93"/>
      <c r="K74" s="93"/>
      <c r="L74" s="93"/>
      <c r="M74" s="93"/>
      <c r="N74" s="93"/>
    </row>
    <row r="75" spans="1:14" ht="14.25">
      <c r="A75" s="35" t="s">
        <v>275</v>
      </c>
      <c r="B75" s="4" t="s">
        <v>276</v>
      </c>
      <c r="C75" s="93"/>
      <c r="D75" s="93"/>
      <c r="E75" s="93"/>
      <c r="F75" s="99">
        <f t="shared" si="11"/>
        <v>0</v>
      </c>
      <c r="G75" s="101"/>
      <c r="H75" s="101"/>
      <c r="I75" s="93"/>
      <c r="J75" s="93"/>
      <c r="K75" s="93"/>
      <c r="L75" s="93"/>
      <c r="M75" s="93"/>
      <c r="N75" s="93"/>
    </row>
    <row r="76" spans="1:14" ht="14.25">
      <c r="A76" s="13" t="s">
        <v>442</v>
      </c>
      <c r="B76" s="6" t="s">
        <v>277</v>
      </c>
      <c r="C76" s="99">
        <f>SUM(C72:C75)</f>
        <v>0</v>
      </c>
      <c r="D76" s="99"/>
      <c r="E76" s="99"/>
      <c r="F76" s="99">
        <f t="shared" si="11"/>
        <v>0</v>
      </c>
      <c r="G76" s="101"/>
      <c r="H76" s="101"/>
      <c r="I76" s="99">
        <f>SUM(I72:I75)</f>
        <v>0</v>
      </c>
      <c r="J76" s="99">
        <f>SUM(J72:J75)</f>
        <v>0</v>
      </c>
      <c r="K76" s="99">
        <f>SUM(K72:K75)</f>
        <v>0</v>
      </c>
      <c r="L76" s="99">
        <f>SUM(L72:L75)</f>
        <v>0</v>
      </c>
      <c r="M76" s="99">
        <f>SUM(M72:M75)</f>
        <v>0</v>
      </c>
      <c r="N76" s="93"/>
    </row>
    <row r="77" spans="1:14" ht="14.25">
      <c r="A77" s="4" t="s">
        <v>548</v>
      </c>
      <c r="B77" s="4" t="s">
        <v>278</v>
      </c>
      <c r="C77" s="93">
        <v>196299243</v>
      </c>
      <c r="D77" s="93"/>
      <c r="E77" s="93"/>
      <c r="F77" s="99">
        <f t="shared" si="11"/>
        <v>196299243</v>
      </c>
      <c r="G77" s="101">
        <v>140904351</v>
      </c>
      <c r="H77" s="101">
        <v>146011146</v>
      </c>
      <c r="I77" s="93">
        <v>256632000</v>
      </c>
      <c r="J77" s="93">
        <v>179199000</v>
      </c>
      <c r="K77" s="93">
        <v>200383659</v>
      </c>
      <c r="L77" s="93">
        <v>146011146</v>
      </c>
      <c r="M77" s="93">
        <v>388275051</v>
      </c>
      <c r="N77" s="93">
        <v>206683922</v>
      </c>
    </row>
    <row r="78" spans="1:14" ht="14.25">
      <c r="A78" s="4" t="s">
        <v>549</v>
      </c>
      <c r="B78" s="4" t="s">
        <v>278</v>
      </c>
      <c r="C78" s="93"/>
      <c r="D78" s="93"/>
      <c r="E78" s="93"/>
      <c r="F78" s="99">
        <f t="shared" si="11"/>
        <v>0</v>
      </c>
      <c r="G78" s="101"/>
      <c r="H78" s="101"/>
      <c r="I78" s="93"/>
      <c r="J78" s="93"/>
      <c r="K78" s="93"/>
      <c r="L78" s="93"/>
      <c r="M78" s="93"/>
      <c r="N78" s="93"/>
    </row>
    <row r="79" spans="1:14" ht="14.25">
      <c r="A79" s="4" t="s">
        <v>546</v>
      </c>
      <c r="B79" s="4" t="s">
        <v>279</v>
      </c>
      <c r="C79" s="93"/>
      <c r="D79" s="93"/>
      <c r="E79" s="93"/>
      <c r="F79" s="99">
        <f t="shared" si="11"/>
        <v>0</v>
      </c>
      <c r="G79" s="101"/>
      <c r="H79" s="101"/>
      <c r="I79" s="93"/>
      <c r="J79" s="93"/>
      <c r="K79" s="93"/>
      <c r="L79" s="93"/>
      <c r="M79" s="93"/>
      <c r="N79" s="93"/>
    </row>
    <row r="80" spans="1:14" ht="14.25">
      <c r="A80" s="4" t="s">
        <v>547</v>
      </c>
      <c r="B80" s="4" t="s">
        <v>279</v>
      </c>
      <c r="C80" s="93"/>
      <c r="D80" s="93"/>
      <c r="E80" s="93"/>
      <c r="F80" s="99">
        <f t="shared" si="11"/>
        <v>0</v>
      </c>
      <c r="G80" s="101"/>
      <c r="H80" s="101"/>
      <c r="I80" s="93"/>
      <c r="J80" s="93"/>
      <c r="K80" s="93"/>
      <c r="L80" s="93"/>
      <c r="M80" s="93"/>
      <c r="N80" s="93"/>
    </row>
    <row r="81" spans="1:14" ht="14.25">
      <c r="A81" s="6" t="s">
        <v>443</v>
      </c>
      <c r="B81" s="6" t="s">
        <v>280</v>
      </c>
      <c r="C81" s="99">
        <f>SUM(C77:C80)</f>
        <v>196299243</v>
      </c>
      <c r="D81" s="99"/>
      <c r="E81" s="99"/>
      <c r="F81" s="99">
        <f t="shared" si="11"/>
        <v>196299243</v>
      </c>
      <c r="G81" s="99">
        <f>SUM(G77:G80)</f>
        <v>140904351</v>
      </c>
      <c r="H81" s="99">
        <f>SUM(H77:H80)</f>
        <v>146011146</v>
      </c>
      <c r="I81" s="99">
        <f aca="true" t="shared" si="12" ref="I81:N81">SUM(I77:I80)</f>
        <v>256632000</v>
      </c>
      <c r="J81" s="99">
        <f t="shared" si="12"/>
        <v>179199000</v>
      </c>
      <c r="K81" s="99">
        <f t="shared" si="12"/>
        <v>200383659</v>
      </c>
      <c r="L81" s="99">
        <f t="shared" si="12"/>
        <v>146011146</v>
      </c>
      <c r="M81" s="99">
        <f t="shared" si="12"/>
        <v>388275051</v>
      </c>
      <c r="N81" s="99">
        <f t="shared" si="12"/>
        <v>206683922</v>
      </c>
    </row>
    <row r="82" spans="1:14" ht="14.25">
      <c r="A82" s="35" t="s">
        <v>281</v>
      </c>
      <c r="B82" s="4" t="s">
        <v>282</v>
      </c>
      <c r="C82" s="93"/>
      <c r="D82" s="93"/>
      <c r="E82" s="93"/>
      <c r="F82" s="99">
        <f t="shared" si="11"/>
        <v>0</v>
      </c>
      <c r="G82" s="101"/>
      <c r="H82" s="101">
        <v>14041831</v>
      </c>
      <c r="I82" s="93">
        <v>10237000</v>
      </c>
      <c r="J82" s="93">
        <v>15331000</v>
      </c>
      <c r="K82" s="93">
        <v>16646276</v>
      </c>
      <c r="L82" s="93">
        <v>14041831</v>
      </c>
      <c r="M82" s="93">
        <v>13606145</v>
      </c>
      <c r="N82" s="93">
        <v>14955791</v>
      </c>
    </row>
    <row r="83" spans="1:14" ht="14.25">
      <c r="A83" s="35" t="s">
        <v>283</v>
      </c>
      <c r="B83" s="4" t="s">
        <v>284</v>
      </c>
      <c r="C83" s="93"/>
      <c r="D83" s="93"/>
      <c r="E83" s="93"/>
      <c r="F83" s="99">
        <f t="shared" si="11"/>
        <v>0</v>
      </c>
      <c r="G83" s="101"/>
      <c r="H83" s="101"/>
      <c r="I83" s="93"/>
      <c r="J83" s="93"/>
      <c r="K83" s="93"/>
      <c r="L83" s="93"/>
      <c r="M83" s="93"/>
      <c r="N83" s="93"/>
    </row>
    <row r="84" spans="1:14" ht="14.25">
      <c r="A84" s="35" t="s">
        <v>285</v>
      </c>
      <c r="B84" s="4" t="s">
        <v>286</v>
      </c>
      <c r="C84" s="93"/>
      <c r="D84" s="93"/>
      <c r="E84" s="93"/>
      <c r="F84" s="99">
        <f t="shared" si="11"/>
        <v>0</v>
      </c>
      <c r="G84" s="101"/>
      <c r="H84" s="101"/>
      <c r="I84" s="93"/>
      <c r="J84" s="93"/>
      <c r="K84" s="93"/>
      <c r="L84" s="93"/>
      <c r="M84" s="93"/>
      <c r="N84" s="93"/>
    </row>
    <row r="85" spans="1:14" ht="14.25">
      <c r="A85" s="35" t="s">
        <v>287</v>
      </c>
      <c r="B85" s="4" t="s">
        <v>288</v>
      </c>
      <c r="C85" s="93"/>
      <c r="D85" s="93"/>
      <c r="E85" s="93"/>
      <c r="F85" s="99">
        <f t="shared" si="11"/>
        <v>0</v>
      </c>
      <c r="G85" s="101"/>
      <c r="H85" s="101"/>
      <c r="I85" s="93"/>
      <c r="J85" s="93"/>
      <c r="K85" s="93"/>
      <c r="L85" s="93"/>
      <c r="M85" s="93"/>
      <c r="N85" s="93"/>
    </row>
    <row r="86" spans="1:14" ht="14.25">
      <c r="A86" s="12" t="s">
        <v>426</v>
      </c>
      <c r="B86" s="4" t="s">
        <v>289</v>
      </c>
      <c r="C86" s="93"/>
      <c r="D86" s="93"/>
      <c r="E86" s="93"/>
      <c r="F86" s="99">
        <f t="shared" si="11"/>
        <v>0</v>
      </c>
      <c r="G86" s="101"/>
      <c r="H86" s="101"/>
      <c r="I86" s="93"/>
      <c r="J86" s="93"/>
      <c r="K86" s="93"/>
      <c r="L86" s="93"/>
      <c r="M86" s="93"/>
      <c r="N86" s="93"/>
    </row>
    <row r="87" spans="1:14" ht="14.25">
      <c r="A87" s="14" t="s">
        <v>444</v>
      </c>
      <c r="B87" s="6" t="s">
        <v>290</v>
      </c>
      <c r="C87" s="99">
        <f>SUM(C82:C86)</f>
        <v>0</v>
      </c>
      <c r="D87" s="99"/>
      <c r="E87" s="99"/>
      <c r="F87" s="99">
        <f t="shared" si="11"/>
        <v>0</v>
      </c>
      <c r="G87" s="101"/>
      <c r="H87" s="101"/>
      <c r="I87" s="99">
        <f aca="true" t="shared" si="13" ref="I87:N87">SUM(I82:I86)</f>
        <v>10237000</v>
      </c>
      <c r="J87" s="99">
        <f t="shared" si="13"/>
        <v>15331000</v>
      </c>
      <c r="K87" s="99">
        <f t="shared" si="13"/>
        <v>16646276</v>
      </c>
      <c r="L87" s="99">
        <f t="shared" si="13"/>
        <v>14041831</v>
      </c>
      <c r="M87" s="99">
        <f t="shared" si="13"/>
        <v>13606145</v>
      </c>
      <c r="N87" s="99">
        <f t="shared" si="13"/>
        <v>14955791</v>
      </c>
    </row>
    <row r="88" spans="1:14" ht="14.25">
      <c r="A88" s="12" t="s">
        <v>291</v>
      </c>
      <c r="B88" s="4" t="s">
        <v>292</v>
      </c>
      <c r="C88" s="93"/>
      <c r="D88" s="93"/>
      <c r="E88" s="93"/>
      <c r="F88" s="99">
        <f t="shared" si="11"/>
        <v>0</v>
      </c>
      <c r="G88" s="101"/>
      <c r="H88" s="101"/>
      <c r="I88" s="93"/>
      <c r="J88" s="93"/>
      <c r="K88" s="93"/>
      <c r="L88" s="93"/>
      <c r="M88" s="93"/>
      <c r="N88" s="93"/>
    </row>
    <row r="89" spans="1:14" ht="14.25">
      <c r="A89" s="12" t="s">
        <v>293</v>
      </c>
      <c r="B89" s="4" t="s">
        <v>294</v>
      </c>
      <c r="C89" s="93"/>
      <c r="D89" s="93"/>
      <c r="E89" s="93"/>
      <c r="F89" s="99">
        <f t="shared" si="11"/>
        <v>0</v>
      </c>
      <c r="G89" s="101"/>
      <c r="H89" s="101"/>
      <c r="I89" s="93"/>
      <c r="J89" s="93"/>
      <c r="K89" s="93"/>
      <c r="L89" s="93"/>
      <c r="M89" s="93"/>
      <c r="N89" s="93"/>
    </row>
    <row r="90" spans="1:14" ht="14.25">
      <c r="A90" s="35" t="s">
        <v>295</v>
      </c>
      <c r="B90" s="4" t="s">
        <v>296</v>
      </c>
      <c r="C90" s="93"/>
      <c r="D90" s="93"/>
      <c r="E90" s="93"/>
      <c r="F90" s="99">
        <f t="shared" si="11"/>
        <v>0</v>
      </c>
      <c r="G90" s="101"/>
      <c r="H90" s="101"/>
      <c r="I90" s="93"/>
      <c r="J90" s="93"/>
      <c r="K90" s="93"/>
      <c r="L90" s="93"/>
      <c r="M90" s="93"/>
      <c r="N90" s="93"/>
    </row>
    <row r="91" spans="1:14" ht="14.25">
      <c r="A91" s="35" t="s">
        <v>427</v>
      </c>
      <c r="B91" s="4" t="s">
        <v>297</v>
      </c>
      <c r="C91" s="93"/>
      <c r="D91" s="93"/>
      <c r="E91" s="93"/>
      <c r="F91" s="99">
        <f t="shared" si="11"/>
        <v>0</v>
      </c>
      <c r="G91" s="101"/>
      <c r="H91" s="101"/>
      <c r="I91" s="93"/>
      <c r="J91" s="93"/>
      <c r="K91" s="93"/>
      <c r="L91" s="93"/>
      <c r="M91" s="93"/>
      <c r="N91" s="93"/>
    </row>
    <row r="92" spans="1:14" ht="14.25">
      <c r="A92" s="13" t="s">
        <v>445</v>
      </c>
      <c r="B92" s="6" t="s">
        <v>298</v>
      </c>
      <c r="C92" s="99">
        <f>SUM(C88:C91)</f>
        <v>0</v>
      </c>
      <c r="D92" s="99"/>
      <c r="E92" s="99"/>
      <c r="F92" s="99">
        <f t="shared" si="11"/>
        <v>0</v>
      </c>
      <c r="G92" s="101"/>
      <c r="H92" s="101"/>
      <c r="I92" s="99">
        <f>SUM(I88:I91)</f>
        <v>0</v>
      </c>
      <c r="J92" s="99">
        <f>SUM(J88:J91)</f>
        <v>0</v>
      </c>
      <c r="K92" s="99">
        <f>SUM(K88:K91)</f>
        <v>0</v>
      </c>
      <c r="L92" s="99">
        <f>SUM(L88:L91)</f>
        <v>0</v>
      </c>
      <c r="M92" s="99">
        <f>SUM(M88:M91)</f>
        <v>0</v>
      </c>
      <c r="N92" s="93"/>
    </row>
    <row r="93" spans="1:14" ht="14.25">
      <c r="A93" s="14" t="s">
        <v>299</v>
      </c>
      <c r="B93" s="6" t="s">
        <v>300</v>
      </c>
      <c r="C93" s="99"/>
      <c r="D93" s="99"/>
      <c r="E93" s="99"/>
      <c r="F93" s="99">
        <f t="shared" si="11"/>
        <v>0</v>
      </c>
      <c r="G93" s="101"/>
      <c r="H93" s="101"/>
      <c r="I93" s="93"/>
      <c r="J93" s="93"/>
      <c r="K93" s="93"/>
      <c r="L93" s="93"/>
      <c r="M93" s="93"/>
      <c r="N93" s="93"/>
    </row>
    <row r="94" spans="1:14" ht="15">
      <c r="A94" s="38" t="s">
        <v>446</v>
      </c>
      <c r="B94" s="39" t="s">
        <v>301</v>
      </c>
      <c r="C94" s="99">
        <f>SUM(C92,C87,C81,C76,C71,C93)</f>
        <v>196299243</v>
      </c>
      <c r="D94" s="99"/>
      <c r="E94" s="99"/>
      <c r="F94" s="99">
        <f t="shared" si="11"/>
        <v>196299243</v>
      </c>
      <c r="G94" s="99">
        <f>SUM(G92,G87,G81,G76,G71,G93)</f>
        <v>140904351</v>
      </c>
      <c r="H94" s="99">
        <f>SUM(H92,H87,H81,H76,H71,H93)</f>
        <v>146011146</v>
      </c>
      <c r="I94" s="99">
        <f aca="true" t="shared" si="14" ref="I94:N94">SUM(I92,I87,I81,I76,I71,I93)</f>
        <v>266869000</v>
      </c>
      <c r="J94" s="99">
        <f t="shared" si="14"/>
        <v>194530000</v>
      </c>
      <c r="K94" s="99">
        <f t="shared" si="14"/>
        <v>217029935</v>
      </c>
      <c r="L94" s="99">
        <f t="shared" si="14"/>
        <v>160052977</v>
      </c>
      <c r="M94" s="99">
        <f t="shared" si="14"/>
        <v>401881196</v>
      </c>
      <c r="N94" s="99">
        <f t="shared" si="14"/>
        <v>221639713</v>
      </c>
    </row>
    <row r="95" spans="1:14" ht="15">
      <c r="A95" s="42" t="s">
        <v>429</v>
      </c>
      <c r="B95" s="43"/>
      <c r="C95" s="99">
        <f>SUM(C94,C65)</f>
        <v>813205037</v>
      </c>
      <c r="D95" s="99"/>
      <c r="E95" s="99"/>
      <c r="F95" s="99">
        <f t="shared" si="11"/>
        <v>813205037</v>
      </c>
      <c r="G95" s="99">
        <f>SUM(G94,G65)</f>
        <v>810887855</v>
      </c>
      <c r="H95" s="99">
        <f>SUM(H94,H65)</f>
        <v>1083309362</v>
      </c>
      <c r="I95" s="99">
        <f aca="true" t="shared" si="15" ref="I95:N95">SUM(I94,I65)</f>
        <v>1178017000</v>
      </c>
      <c r="J95" s="99">
        <f t="shared" si="15"/>
        <v>1139889000</v>
      </c>
      <c r="K95" s="99">
        <f t="shared" si="15"/>
        <v>896219645</v>
      </c>
      <c r="L95" s="99">
        <f t="shared" si="15"/>
        <v>1111187175</v>
      </c>
      <c r="M95" s="99">
        <f t="shared" si="15"/>
        <v>1154389123</v>
      </c>
      <c r="N95" s="99">
        <f t="shared" si="15"/>
        <v>729563247</v>
      </c>
    </row>
  </sheetData>
  <sheetProtection/>
  <mergeCells count="2">
    <mergeCell ref="A1:F1"/>
    <mergeCell ref="A2:F2"/>
  </mergeCells>
  <printOptions/>
  <pageMargins left="0.5118110236220472" right="0.5118110236220472" top="0.35433070866141736" bottom="0.2755905511811024" header="0.1968503937007874" footer="0.1968503937007874"/>
  <pageSetup horizontalDpi="600" verticalDpi="600" orientation="portrait" paperSize="9" scale="53" r:id="rId1"/>
  <headerFooter>
    <oddHeader>&amp;C/2020. () önkormányzati rendelet 2.1 melléklete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96"/>
  <sheetViews>
    <sheetView view="pageLayout" workbookViewId="0" topLeftCell="A80">
      <selection activeCell="D97" sqref="D97"/>
    </sheetView>
  </sheetViews>
  <sheetFormatPr defaultColWidth="9.140625" defaultRowHeight="15"/>
  <cols>
    <col min="1" max="1" width="87.28125" style="0" customWidth="1"/>
    <col min="3" max="3" width="13.00390625" style="0" customWidth="1"/>
    <col min="4" max="4" width="10.57421875" style="0" customWidth="1"/>
    <col min="5" max="5" width="9.57421875" style="0" customWidth="1"/>
    <col min="6" max="6" width="13.140625" style="0" customWidth="1"/>
  </cols>
  <sheetData>
    <row r="1" spans="1:6" ht="24" customHeight="1">
      <c r="A1" s="175" t="s">
        <v>569</v>
      </c>
      <c r="B1" s="179"/>
      <c r="C1" s="179"/>
      <c r="D1" s="179"/>
      <c r="E1" s="179"/>
      <c r="F1" s="178"/>
    </row>
    <row r="2" spans="1:8" ht="24" customHeight="1">
      <c r="A2" s="176" t="s">
        <v>467</v>
      </c>
      <c r="B2" s="177"/>
      <c r="C2" s="177"/>
      <c r="D2" s="177"/>
      <c r="E2" s="177"/>
      <c r="F2" s="178"/>
      <c r="H2" s="65"/>
    </row>
    <row r="3" ht="18">
      <c r="A3" s="45"/>
    </row>
    <row r="4" ht="14.25">
      <c r="A4" s="73"/>
    </row>
    <row r="5" spans="1:6" ht="66">
      <c r="A5" s="1" t="s">
        <v>11</v>
      </c>
      <c r="B5" s="2" t="s">
        <v>10</v>
      </c>
      <c r="C5" s="55" t="s">
        <v>499</v>
      </c>
      <c r="D5" s="55" t="s">
        <v>500</v>
      </c>
      <c r="E5" s="55" t="s">
        <v>501</v>
      </c>
      <c r="F5" s="67" t="s">
        <v>3</v>
      </c>
    </row>
    <row r="6" spans="1:6" ht="15" customHeight="1">
      <c r="A6" s="29" t="s">
        <v>183</v>
      </c>
      <c r="B6" s="5" t="s">
        <v>184</v>
      </c>
      <c r="C6" s="25"/>
      <c r="D6" s="25"/>
      <c r="E6" s="25"/>
      <c r="F6" s="25"/>
    </row>
    <row r="7" spans="1:6" ht="15" customHeight="1">
      <c r="A7" s="4" t="s">
        <v>185</v>
      </c>
      <c r="B7" s="5" t="s">
        <v>186</v>
      </c>
      <c r="C7" s="25"/>
      <c r="D7" s="25"/>
      <c r="E7" s="25"/>
      <c r="F7" s="25"/>
    </row>
    <row r="8" spans="1:6" ht="15" customHeight="1">
      <c r="A8" s="4" t="s">
        <v>187</v>
      </c>
      <c r="B8" s="5" t="s">
        <v>188</v>
      </c>
      <c r="C8" s="25"/>
      <c r="D8" s="25"/>
      <c r="E8" s="25"/>
      <c r="F8" s="25"/>
    </row>
    <row r="9" spans="1:6" ht="15" customHeight="1">
      <c r="A9" s="4" t="s">
        <v>189</v>
      </c>
      <c r="B9" s="5" t="s">
        <v>190</v>
      </c>
      <c r="C9" s="25"/>
      <c r="D9" s="25"/>
      <c r="E9" s="25"/>
      <c r="F9" s="25"/>
    </row>
    <row r="10" spans="1:6" ht="15" customHeight="1">
      <c r="A10" s="4" t="s">
        <v>191</v>
      </c>
      <c r="B10" s="5" t="s">
        <v>192</v>
      </c>
      <c r="C10" s="25"/>
      <c r="D10" s="25"/>
      <c r="E10" s="25"/>
      <c r="F10" s="25"/>
    </row>
    <row r="11" spans="1:6" ht="15" customHeight="1">
      <c r="A11" s="4" t="s">
        <v>193</v>
      </c>
      <c r="B11" s="5" t="s">
        <v>194</v>
      </c>
      <c r="C11" s="25"/>
      <c r="D11" s="25"/>
      <c r="E11" s="25"/>
      <c r="F11" s="25"/>
    </row>
    <row r="12" spans="1:6" ht="15" customHeight="1">
      <c r="A12" s="6" t="s">
        <v>430</v>
      </c>
      <c r="B12" s="7" t="s">
        <v>195</v>
      </c>
      <c r="C12" s="25"/>
      <c r="D12" s="25"/>
      <c r="E12" s="25"/>
      <c r="F12" s="25"/>
    </row>
    <row r="13" spans="1:6" ht="15" customHeight="1">
      <c r="A13" s="4" t="s">
        <v>196</v>
      </c>
      <c r="B13" s="5" t="s">
        <v>197</v>
      </c>
      <c r="C13" s="25"/>
      <c r="D13" s="25"/>
      <c r="E13" s="25"/>
      <c r="F13" s="25"/>
    </row>
    <row r="14" spans="1:6" ht="15" customHeight="1">
      <c r="A14" s="4" t="s">
        <v>198</v>
      </c>
      <c r="B14" s="5" t="s">
        <v>199</v>
      </c>
      <c r="C14" s="25"/>
      <c r="D14" s="25"/>
      <c r="E14" s="25"/>
      <c r="F14" s="25"/>
    </row>
    <row r="15" spans="1:6" ht="15" customHeight="1">
      <c r="A15" s="4" t="s">
        <v>393</v>
      </c>
      <c r="B15" s="5" t="s">
        <v>200</v>
      </c>
      <c r="C15" s="25"/>
      <c r="D15" s="25"/>
      <c r="E15" s="25"/>
      <c r="F15" s="25"/>
    </row>
    <row r="16" spans="1:6" ht="15" customHeight="1">
      <c r="A16" s="4" t="s">
        <v>394</v>
      </c>
      <c r="B16" s="5" t="s">
        <v>201</v>
      </c>
      <c r="C16" s="25"/>
      <c r="D16" s="25"/>
      <c r="E16" s="25"/>
      <c r="F16" s="25"/>
    </row>
    <row r="17" spans="1:6" ht="15" customHeight="1">
      <c r="A17" s="4" t="s">
        <v>395</v>
      </c>
      <c r="B17" s="5" t="s">
        <v>202</v>
      </c>
      <c r="C17" s="25"/>
      <c r="D17" s="25"/>
      <c r="E17" s="25"/>
      <c r="F17" s="25"/>
    </row>
    <row r="18" spans="1:6" ht="15" customHeight="1">
      <c r="A18" s="37" t="s">
        <v>431</v>
      </c>
      <c r="B18" s="47" t="s">
        <v>203</v>
      </c>
      <c r="C18" s="25"/>
      <c r="D18" s="25"/>
      <c r="E18" s="25"/>
      <c r="F18" s="25"/>
    </row>
    <row r="19" spans="1:6" ht="15" customHeight="1">
      <c r="A19" s="4" t="s">
        <v>399</v>
      </c>
      <c r="B19" s="5" t="s">
        <v>212</v>
      </c>
      <c r="C19" s="25"/>
      <c r="D19" s="25"/>
      <c r="E19" s="25"/>
      <c r="F19" s="25"/>
    </row>
    <row r="20" spans="1:6" ht="15" customHeight="1">
      <c r="A20" s="4" t="s">
        <v>400</v>
      </c>
      <c r="B20" s="5" t="s">
        <v>213</v>
      </c>
      <c r="C20" s="25"/>
      <c r="D20" s="25"/>
      <c r="E20" s="25"/>
      <c r="F20" s="25"/>
    </row>
    <row r="21" spans="1:6" ht="15" customHeight="1">
      <c r="A21" s="6" t="s">
        <v>433</v>
      </c>
      <c r="B21" s="7" t="s">
        <v>214</v>
      </c>
      <c r="C21" s="25"/>
      <c r="D21" s="25"/>
      <c r="E21" s="25"/>
      <c r="F21" s="25"/>
    </row>
    <row r="22" spans="1:6" ht="15" customHeight="1">
      <c r="A22" s="4" t="s">
        <v>401</v>
      </c>
      <c r="B22" s="5" t="s">
        <v>215</v>
      </c>
      <c r="C22" s="25"/>
      <c r="D22" s="25"/>
      <c r="E22" s="25"/>
      <c r="F22" s="25"/>
    </row>
    <row r="23" spans="1:6" ht="15" customHeight="1">
      <c r="A23" s="4" t="s">
        <v>402</v>
      </c>
      <c r="B23" s="5" t="s">
        <v>216</v>
      </c>
      <c r="C23" s="25"/>
      <c r="D23" s="25"/>
      <c r="E23" s="25"/>
      <c r="F23" s="25"/>
    </row>
    <row r="24" spans="1:6" ht="15" customHeight="1">
      <c r="A24" s="4" t="s">
        <v>403</v>
      </c>
      <c r="B24" s="5" t="s">
        <v>217</v>
      </c>
      <c r="C24" s="25"/>
      <c r="D24" s="25"/>
      <c r="E24" s="25"/>
      <c r="F24" s="25"/>
    </row>
    <row r="25" spans="1:6" ht="15" customHeight="1">
      <c r="A25" s="4" t="s">
        <v>404</v>
      </c>
      <c r="B25" s="5" t="s">
        <v>218</v>
      </c>
      <c r="C25" s="25"/>
      <c r="D25" s="25"/>
      <c r="E25" s="25"/>
      <c r="F25" s="25"/>
    </row>
    <row r="26" spans="1:6" ht="15" customHeight="1">
      <c r="A26" s="4" t="s">
        <v>405</v>
      </c>
      <c r="B26" s="5" t="s">
        <v>219</v>
      </c>
      <c r="C26" s="25"/>
      <c r="D26" s="25"/>
      <c r="E26" s="25"/>
      <c r="F26" s="25"/>
    </row>
    <row r="27" spans="1:6" ht="15" customHeight="1">
      <c r="A27" s="4" t="s">
        <v>220</v>
      </c>
      <c r="B27" s="5" t="s">
        <v>221</v>
      </c>
      <c r="C27" s="25"/>
      <c r="D27" s="25"/>
      <c r="E27" s="25"/>
      <c r="F27" s="25"/>
    </row>
    <row r="28" spans="1:6" ht="15" customHeight="1">
      <c r="A28" s="4" t="s">
        <v>406</v>
      </c>
      <c r="B28" s="5" t="s">
        <v>222</v>
      </c>
      <c r="C28" s="25"/>
      <c r="D28" s="25"/>
      <c r="E28" s="25"/>
      <c r="F28" s="25"/>
    </row>
    <row r="29" spans="1:6" ht="15" customHeight="1">
      <c r="A29" s="4" t="s">
        <v>407</v>
      </c>
      <c r="B29" s="5" t="s">
        <v>227</v>
      </c>
      <c r="C29" s="25"/>
      <c r="D29" s="25"/>
      <c r="E29" s="25"/>
      <c r="F29" s="25"/>
    </row>
    <row r="30" spans="1:6" ht="15" customHeight="1">
      <c r="A30" s="6" t="s">
        <v>434</v>
      </c>
      <c r="B30" s="7" t="s">
        <v>229</v>
      </c>
      <c r="C30" s="25"/>
      <c r="D30" s="25"/>
      <c r="E30" s="25"/>
      <c r="F30" s="25"/>
    </row>
    <row r="31" spans="1:6" ht="15" customHeight="1">
      <c r="A31" s="4" t="s">
        <v>408</v>
      </c>
      <c r="B31" s="5" t="s">
        <v>230</v>
      </c>
      <c r="C31" s="25"/>
      <c r="D31" s="25"/>
      <c r="E31" s="25"/>
      <c r="F31" s="25"/>
    </row>
    <row r="32" spans="1:6" ht="15" customHeight="1">
      <c r="A32" s="37" t="s">
        <v>435</v>
      </c>
      <c r="B32" s="47" t="s">
        <v>231</v>
      </c>
      <c r="C32" s="25"/>
      <c r="D32" s="25"/>
      <c r="E32" s="25"/>
      <c r="F32" s="25"/>
    </row>
    <row r="33" spans="1:6" ht="15" customHeight="1">
      <c r="A33" s="12" t="s">
        <v>232</v>
      </c>
      <c r="B33" s="5" t="s">
        <v>233</v>
      </c>
      <c r="C33" s="25"/>
      <c r="D33" s="25"/>
      <c r="E33" s="25"/>
      <c r="F33" s="25"/>
    </row>
    <row r="34" spans="1:6" ht="15" customHeight="1">
      <c r="A34" s="12" t="s">
        <v>409</v>
      </c>
      <c r="B34" s="5" t="s">
        <v>234</v>
      </c>
      <c r="C34" s="25"/>
      <c r="D34" s="25"/>
      <c r="E34" s="25"/>
      <c r="F34" s="25"/>
    </row>
    <row r="35" spans="1:6" ht="15" customHeight="1">
      <c r="A35" s="12" t="s">
        <v>410</v>
      </c>
      <c r="B35" s="5" t="s">
        <v>235</v>
      </c>
      <c r="C35" s="25"/>
      <c r="D35" s="25"/>
      <c r="E35" s="25"/>
      <c r="F35" s="25"/>
    </row>
    <row r="36" spans="1:6" ht="15" customHeight="1">
      <c r="A36" s="12" t="s">
        <v>411</v>
      </c>
      <c r="B36" s="5" t="s">
        <v>236</v>
      </c>
      <c r="C36" s="25"/>
      <c r="D36" s="25"/>
      <c r="E36" s="25"/>
      <c r="F36" s="25"/>
    </row>
    <row r="37" spans="1:6" ht="15" customHeight="1">
      <c r="A37" s="12" t="s">
        <v>237</v>
      </c>
      <c r="B37" s="5" t="s">
        <v>238</v>
      </c>
      <c r="C37" s="25"/>
      <c r="D37" s="25"/>
      <c r="E37" s="25"/>
      <c r="F37" s="25"/>
    </row>
    <row r="38" spans="1:6" ht="15" customHeight="1">
      <c r="A38" s="12" t="s">
        <v>239</v>
      </c>
      <c r="B38" s="5" t="s">
        <v>240</v>
      </c>
      <c r="C38" s="25"/>
      <c r="D38" s="25"/>
      <c r="E38" s="25"/>
      <c r="F38" s="25"/>
    </row>
    <row r="39" spans="1:6" ht="15" customHeight="1">
      <c r="A39" s="12" t="s">
        <v>241</v>
      </c>
      <c r="B39" s="5" t="s">
        <v>242</v>
      </c>
      <c r="C39" s="25"/>
      <c r="D39" s="25"/>
      <c r="E39" s="25"/>
      <c r="F39" s="25"/>
    </row>
    <row r="40" spans="1:6" ht="15" customHeight="1">
      <c r="A40" s="12" t="s">
        <v>412</v>
      </c>
      <c r="B40" s="5" t="s">
        <v>243</v>
      </c>
      <c r="C40" s="25"/>
      <c r="D40" s="25"/>
      <c r="E40" s="25"/>
      <c r="F40" s="25"/>
    </row>
    <row r="41" spans="1:6" ht="15" customHeight="1">
      <c r="A41" s="12" t="s">
        <v>413</v>
      </c>
      <c r="B41" s="5" t="s">
        <v>244</v>
      </c>
      <c r="C41" s="25"/>
      <c r="D41" s="25"/>
      <c r="E41" s="25"/>
      <c r="F41" s="25"/>
    </row>
    <row r="42" spans="1:6" ht="15" customHeight="1">
      <c r="A42" s="12" t="s">
        <v>414</v>
      </c>
      <c r="B42" s="5" t="s">
        <v>245</v>
      </c>
      <c r="C42" s="25"/>
      <c r="D42" s="25"/>
      <c r="E42" s="25"/>
      <c r="F42" s="25"/>
    </row>
    <row r="43" spans="1:6" ht="15" customHeight="1">
      <c r="A43" s="46" t="s">
        <v>436</v>
      </c>
      <c r="B43" s="47" t="s">
        <v>246</v>
      </c>
      <c r="C43" s="25"/>
      <c r="D43" s="25"/>
      <c r="E43" s="25"/>
      <c r="F43" s="25"/>
    </row>
    <row r="44" spans="1:6" ht="15" customHeight="1">
      <c r="A44" s="12" t="s">
        <v>255</v>
      </c>
      <c r="B44" s="5" t="s">
        <v>256</v>
      </c>
      <c r="C44" s="25"/>
      <c r="D44" s="25"/>
      <c r="E44" s="25"/>
      <c r="F44" s="25"/>
    </row>
    <row r="45" spans="1:6" ht="15" customHeight="1">
      <c r="A45" s="4" t="s">
        <v>418</v>
      </c>
      <c r="B45" s="5" t="s">
        <v>257</v>
      </c>
      <c r="C45" s="25"/>
      <c r="D45" s="25"/>
      <c r="E45" s="25"/>
      <c r="F45" s="25"/>
    </row>
    <row r="46" spans="1:6" ht="15" customHeight="1">
      <c r="A46" s="12" t="s">
        <v>419</v>
      </c>
      <c r="B46" s="5" t="s">
        <v>258</v>
      </c>
      <c r="C46" s="25"/>
      <c r="D46" s="25"/>
      <c r="E46" s="25"/>
      <c r="F46" s="25"/>
    </row>
    <row r="47" spans="1:6" ht="15" customHeight="1">
      <c r="A47" s="37" t="s">
        <v>438</v>
      </c>
      <c r="B47" s="47" t="s">
        <v>259</v>
      </c>
      <c r="C47" s="25"/>
      <c r="D47" s="25"/>
      <c r="E47" s="25"/>
      <c r="F47" s="25"/>
    </row>
    <row r="48" spans="1:6" ht="15" customHeight="1">
      <c r="A48" s="53" t="s">
        <v>498</v>
      </c>
      <c r="B48" s="58"/>
      <c r="C48" s="25"/>
      <c r="D48" s="25"/>
      <c r="E48" s="25"/>
      <c r="F48" s="25"/>
    </row>
    <row r="49" spans="1:6" ht="15" customHeight="1">
      <c r="A49" s="4" t="s">
        <v>204</v>
      </c>
      <c r="B49" s="5" t="s">
        <v>205</v>
      </c>
      <c r="C49" s="25"/>
      <c r="D49" s="25"/>
      <c r="E49" s="25"/>
      <c r="F49" s="25"/>
    </row>
    <row r="50" spans="1:6" ht="15" customHeight="1">
      <c r="A50" s="4" t="s">
        <v>206</v>
      </c>
      <c r="B50" s="5" t="s">
        <v>207</v>
      </c>
      <c r="C50" s="25"/>
      <c r="D50" s="25"/>
      <c r="E50" s="25"/>
      <c r="F50" s="25"/>
    </row>
    <row r="51" spans="1:6" ht="15" customHeight="1">
      <c r="A51" s="4" t="s">
        <v>396</v>
      </c>
      <c r="B51" s="5" t="s">
        <v>208</v>
      </c>
      <c r="C51" s="25"/>
      <c r="D51" s="25"/>
      <c r="E51" s="25"/>
      <c r="F51" s="25"/>
    </row>
    <row r="52" spans="1:6" ht="15" customHeight="1">
      <c r="A52" s="4" t="s">
        <v>397</v>
      </c>
      <c r="B52" s="5" t="s">
        <v>209</v>
      </c>
      <c r="C52" s="25"/>
      <c r="D52" s="25"/>
      <c r="E52" s="25"/>
      <c r="F52" s="25"/>
    </row>
    <row r="53" spans="1:6" ht="15" customHeight="1">
      <c r="A53" s="4" t="s">
        <v>398</v>
      </c>
      <c r="B53" s="5" t="s">
        <v>210</v>
      </c>
      <c r="C53" s="25"/>
      <c r="D53" s="25"/>
      <c r="E53" s="25"/>
      <c r="F53" s="25"/>
    </row>
    <row r="54" spans="1:6" ht="15" customHeight="1">
      <c r="A54" s="37" t="s">
        <v>432</v>
      </c>
      <c r="B54" s="47" t="s">
        <v>211</v>
      </c>
      <c r="C54" s="25"/>
      <c r="D54" s="25"/>
      <c r="E54" s="25"/>
      <c r="F54" s="25"/>
    </row>
    <row r="55" spans="1:6" ht="15" customHeight="1">
      <c r="A55" s="12" t="s">
        <v>415</v>
      </c>
      <c r="B55" s="5" t="s">
        <v>247</v>
      </c>
      <c r="C55" s="25"/>
      <c r="D55" s="25"/>
      <c r="E55" s="25"/>
      <c r="F55" s="25"/>
    </row>
    <row r="56" spans="1:6" ht="15" customHeight="1">
      <c r="A56" s="12" t="s">
        <v>416</v>
      </c>
      <c r="B56" s="5" t="s">
        <v>248</v>
      </c>
      <c r="C56" s="25"/>
      <c r="D56" s="25"/>
      <c r="E56" s="25"/>
      <c r="F56" s="25"/>
    </row>
    <row r="57" spans="1:6" ht="15" customHeight="1">
      <c r="A57" s="12" t="s">
        <v>249</v>
      </c>
      <c r="B57" s="5" t="s">
        <v>250</v>
      </c>
      <c r="C57" s="25"/>
      <c r="D57" s="25"/>
      <c r="E57" s="25"/>
      <c r="F57" s="25"/>
    </row>
    <row r="58" spans="1:6" ht="15" customHeight="1">
      <c r="A58" s="12" t="s">
        <v>417</v>
      </c>
      <c r="B58" s="5" t="s">
        <v>251</v>
      </c>
      <c r="C58" s="25"/>
      <c r="D58" s="25"/>
      <c r="E58" s="25"/>
      <c r="F58" s="25"/>
    </row>
    <row r="59" spans="1:6" ht="15" customHeight="1">
      <c r="A59" s="12" t="s">
        <v>252</v>
      </c>
      <c r="B59" s="5" t="s">
        <v>253</v>
      </c>
      <c r="C59" s="25"/>
      <c r="D59" s="25"/>
      <c r="E59" s="25"/>
      <c r="F59" s="25"/>
    </row>
    <row r="60" spans="1:6" ht="15" customHeight="1">
      <c r="A60" s="37" t="s">
        <v>437</v>
      </c>
      <c r="B60" s="47" t="s">
        <v>254</v>
      </c>
      <c r="C60" s="25"/>
      <c r="D60" s="25"/>
      <c r="E60" s="25"/>
      <c r="F60" s="25"/>
    </row>
    <row r="61" spans="1:6" ht="15" customHeight="1">
      <c r="A61" s="12" t="s">
        <v>260</v>
      </c>
      <c r="B61" s="5" t="s">
        <v>261</v>
      </c>
      <c r="C61" s="25"/>
      <c r="D61" s="25"/>
      <c r="E61" s="25"/>
      <c r="F61" s="25"/>
    </row>
    <row r="62" spans="1:6" ht="15" customHeight="1">
      <c r="A62" s="4" t="s">
        <v>420</v>
      </c>
      <c r="B62" s="5" t="s">
        <v>262</v>
      </c>
      <c r="C62" s="25"/>
      <c r="D62" s="25"/>
      <c r="E62" s="25"/>
      <c r="F62" s="25"/>
    </row>
    <row r="63" spans="1:6" ht="15" customHeight="1">
      <c r="A63" s="12" t="s">
        <v>421</v>
      </c>
      <c r="B63" s="5" t="s">
        <v>263</v>
      </c>
      <c r="C63" s="25"/>
      <c r="D63" s="25"/>
      <c r="E63" s="25"/>
      <c r="F63" s="25"/>
    </row>
    <row r="64" spans="1:6" ht="15" customHeight="1">
      <c r="A64" s="37" t="s">
        <v>440</v>
      </c>
      <c r="B64" s="47" t="s">
        <v>264</v>
      </c>
      <c r="C64" s="25"/>
      <c r="D64" s="25"/>
      <c r="E64" s="25"/>
      <c r="F64" s="25"/>
    </row>
    <row r="65" spans="1:6" ht="15" customHeight="1">
      <c r="A65" s="53" t="s">
        <v>497</v>
      </c>
      <c r="B65" s="58"/>
      <c r="C65" s="25"/>
      <c r="D65" s="25"/>
      <c r="E65" s="25"/>
      <c r="F65" s="25"/>
    </row>
    <row r="66" spans="1:6" ht="15">
      <c r="A66" s="44" t="s">
        <v>439</v>
      </c>
      <c r="B66" s="33" t="s">
        <v>265</v>
      </c>
      <c r="C66" s="25"/>
      <c r="D66" s="25"/>
      <c r="E66" s="25"/>
      <c r="F66" s="25"/>
    </row>
    <row r="67" spans="1:6" ht="15">
      <c r="A67" s="57" t="s">
        <v>550</v>
      </c>
      <c r="B67" s="56"/>
      <c r="C67" s="25"/>
      <c r="D67" s="25"/>
      <c r="E67" s="25"/>
      <c r="F67" s="25"/>
    </row>
    <row r="68" spans="1:6" ht="15">
      <c r="A68" s="57" t="s">
        <v>551</v>
      </c>
      <c r="B68" s="56"/>
      <c r="C68" s="25"/>
      <c r="D68" s="25"/>
      <c r="E68" s="25"/>
      <c r="F68" s="25"/>
    </row>
    <row r="69" spans="1:6" ht="14.25">
      <c r="A69" s="35" t="s">
        <v>422</v>
      </c>
      <c r="B69" s="4" t="s">
        <v>266</v>
      </c>
      <c r="C69" s="25"/>
      <c r="D69" s="25"/>
      <c r="E69" s="25"/>
      <c r="F69" s="25"/>
    </row>
    <row r="70" spans="1:6" ht="14.25">
      <c r="A70" s="12" t="s">
        <v>267</v>
      </c>
      <c r="B70" s="4" t="s">
        <v>268</v>
      </c>
      <c r="C70" s="25"/>
      <c r="D70" s="25"/>
      <c r="E70" s="25"/>
      <c r="F70" s="25"/>
    </row>
    <row r="71" spans="1:6" ht="14.25">
      <c r="A71" s="35" t="s">
        <v>423</v>
      </c>
      <c r="B71" s="4" t="s">
        <v>269</v>
      </c>
      <c r="C71" s="25"/>
      <c r="D71" s="25"/>
      <c r="E71" s="25"/>
      <c r="F71" s="25"/>
    </row>
    <row r="72" spans="1:6" ht="14.25">
      <c r="A72" s="14" t="s">
        <v>441</v>
      </c>
      <c r="B72" s="6" t="s">
        <v>270</v>
      </c>
      <c r="C72" s="25"/>
      <c r="D72" s="25"/>
      <c r="E72" s="25"/>
      <c r="F72" s="25"/>
    </row>
    <row r="73" spans="1:6" ht="14.25">
      <c r="A73" s="12" t="s">
        <v>424</v>
      </c>
      <c r="B73" s="4" t="s">
        <v>271</v>
      </c>
      <c r="C73" s="25"/>
      <c r="D73" s="25"/>
      <c r="E73" s="25"/>
      <c r="F73" s="25"/>
    </row>
    <row r="74" spans="1:6" ht="14.25">
      <c r="A74" s="35" t="s">
        <v>272</v>
      </c>
      <c r="B74" s="4" t="s">
        <v>273</v>
      </c>
      <c r="C74" s="25"/>
      <c r="D74" s="25"/>
      <c r="E74" s="25"/>
      <c r="F74" s="25"/>
    </row>
    <row r="75" spans="1:6" ht="14.25">
      <c r="A75" s="12" t="s">
        <v>425</v>
      </c>
      <c r="B75" s="4" t="s">
        <v>274</v>
      </c>
      <c r="C75" s="25"/>
      <c r="D75" s="25"/>
      <c r="E75" s="25"/>
      <c r="F75" s="25"/>
    </row>
    <row r="76" spans="1:6" ht="14.25">
      <c r="A76" s="35" t="s">
        <v>275</v>
      </c>
      <c r="B76" s="4" t="s">
        <v>276</v>
      </c>
      <c r="C76" s="25"/>
      <c r="D76" s="25"/>
      <c r="E76" s="25"/>
      <c r="F76" s="25"/>
    </row>
    <row r="77" spans="1:6" ht="14.25">
      <c r="A77" s="13" t="s">
        <v>442</v>
      </c>
      <c r="B77" s="6" t="s">
        <v>277</v>
      </c>
      <c r="C77" s="25"/>
      <c r="D77" s="25"/>
      <c r="E77" s="25"/>
      <c r="F77" s="25"/>
    </row>
    <row r="78" spans="1:6" ht="14.25">
      <c r="A78" s="4" t="s">
        <v>548</v>
      </c>
      <c r="B78" s="4" t="s">
        <v>278</v>
      </c>
      <c r="C78" s="25"/>
      <c r="D78" s="25"/>
      <c r="E78" s="25"/>
      <c r="F78" s="25"/>
    </row>
    <row r="79" spans="1:6" ht="14.25">
      <c r="A79" s="4" t="s">
        <v>549</v>
      </c>
      <c r="B79" s="4" t="s">
        <v>278</v>
      </c>
      <c r="C79" s="25"/>
      <c r="D79" s="25"/>
      <c r="E79" s="25"/>
      <c r="F79" s="25"/>
    </row>
    <row r="80" spans="1:6" ht="14.25">
      <c r="A80" s="4" t="s">
        <v>546</v>
      </c>
      <c r="B80" s="4" t="s">
        <v>279</v>
      </c>
      <c r="C80" s="25"/>
      <c r="D80" s="25"/>
      <c r="E80" s="25"/>
      <c r="F80" s="25"/>
    </row>
    <row r="81" spans="1:6" ht="14.25">
      <c r="A81" s="4" t="s">
        <v>547</v>
      </c>
      <c r="B81" s="4" t="s">
        <v>279</v>
      </c>
      <c r="C81" s="25"/>
      <c r="D81" s="25"/>
      <c r="E81" s="25"/>
      <c r="F81" s="25"/>
    </row>
    <row r="82" spans="1:6" ht="14.25">
      <c r="A82" s="6" t="s">
        <v>443</v>
      </c>
      <c r="B82" s="6" t="s">
        <v>280</v>
      </c>
      <c r="C82" s="25"/>
      <c r="D82" s="25"/>
      <c r="E82" s="25"/>
      <c r="F82" s="25"/>
    </row>
    <row r="83" spans="1:6" ht="14.25">
      <c r="A83" s="35" t="s">
        <v>281</v>
      </c>
      <c r="B83" s="4" t="s">
        <v>282</v>
      </c>
      <c r="C83" s="25"/>
      <c r="D83" s="25"/>
      <c r="E83" s="25"/>
      <c r="F83" s="25"/>
    </row>
    <row r="84" spans="1:6" ht="14.25">
      <c r="A84" s="35" t="s">
        <v>283</v>
      </c>
      <c r="B84" s="4" t="s">
        <v>284</v>
      </c>
      <c r="C84" s="25"/>
      <c r="D84" s="25"/>
      <c r="E84" s="25"/>
      <c r="F84" s="25"/>
    </row>
    <row r="85" spans="1:6" ht="14.25">
      <c r="A85" s="35" t="s">
        <v>285</v>
      </c>
      <c r="B85" s="4" t="s">
        <v>286</v>
      </c>
      <c r="C85" s="25"/>
      <c r="D85" s="25"/>
      <c r="E85" s="25"/>
      <c r="F85" s="25"/>
    </row>
    <row r="86" spans="1:6" ht="14.25">
      <c r="A86" s="35" t="s">
        <v>287</v>
      </c>
      <c r="B86" s="4" t="s">
        <v>288</v>
      </c>
      <c r="C86" s="25"/>
      <c r="D86" s="25"/>
      <c r="E86" s="25"/>
      <c r="F86" s="25"/>
    </row>
    <row r="87" spans="1:6" ht="14.25">
      <c r="A87" s="12" t="s">
        <v>426</v>
      </c>
      <c r="B87" s="4" t="s">
        <v>289</v>
      </c>
      <c r="C87" s="25"/>
      <c r="D87" s="25"/>
      <c r="E87" s="25"/>
      <c r="F87" s="25"/>
    </row>
    <row r="88" spans="1:6" ht="14.25">
      <c r="A88" s="14" t="s">
        <v>444</v>
      </c>
      <c r="B88" s="6" t="s">
        <v>290</v>
      </c>
      <c r="C88" s="25"/>
      <c r="D88" s="25"/>
      <c r="E88" s="25"/>
      <c r="F88" s="25"/>
    </row>
    <row r="89" spans="1:6" ht="14.25">
      <c r="A89" s="12" t="s">
        <v>291</v>
      </c>
      <c r="B89" s="4" t="s">
        <v>292</v>
      </c>
      <c r="C89" s="25"/>
      <c r="D89" s="25"/>
      <c r="E89" s="25"/>
      <c r="F89" s="25"/>
    </row>
    <row r="90" spans="1:6" ht="14.25">
      <c r="A90" s="12" t="s">
        <v>293</v>
      </c>
      <c r="B90" s="4" t="s">
        <v>294</v>
      </c>
      <c r="C90" s="25"/>
      <c r="D90" s="25"/>
      <c r="E90" s="25"/>
      <c r="F90" s="25"/>
    </row>
    <row r="91" spans="1:6" ht="14.25">
      <c r="A91" s="35" t="s">
        <v>295</v>
      </c>
      <c r="B91" s="4" t="s">
        <v>296</v>
      </c>
      <c r="C91" s="25"/>
      <c r="D91" s="25"/>
      <c r="E91" s="25"/>
      <c r="F91" s="25"/>
    </row>
    <row r="92" spans="1:6" ht="14.25">
      <c r="A92" s="35" t="s">
        <v>427</v>
      </c>
      <c r="B92" s="4" t="s">
        <v>297</v>
      </c>
      <c r="C92" s="25"/>
      <c r="D92" s="25"/>
      <c r="E92" s="25"/>
      <c r="F92" s="25"/>
    </row>
    <row r="93" spans="1:6" ht="14.25">
      <c r="A93" s="13" t="s">
        <v>445</v>
      </c>
      <c r="B93" s="6" t="s">
        <v>298</v>
      </c>
      <c r="C93" s="25"/>
      <c r="D93" s="25"/>
      <c r="E93" s="25"/>
      <c r="F93" s="25"/>
    </row>
    <row r="94" spans="1:6" ht="14.25">
      <c r="A94" s="14" t="s">
        <v>299</v>
      </c>
      <c r="B94" s="6" t="s">
        <v>300</v>
      </c>
      <c r="C94" s="25"/>
      <c r="D94" s="25"/>
      <c r="E94" s="25"/>
      <c r="F94" s="25"/>
    </row>
    <row r="95" spans="1:6" ht="15">
      <c r="A95" s="38" t="s">
        <v>446</v>
      </c>
      <c r="B95" s="39" t="s">
        <v>301</v>
      </c>
      <c r="C95" s="25"/>
      <c r="D95" s="25"/>
      <c r="E95" s="25"/>
      <c r="F95" s="25"/>
    </row>
    <row r="96" spans="1:6" ht="15">
      <c r="A96" s="42" t="s">
        <v>429</v>
      </c>
      <c r="B96" s="43"/>
      <c r="C96" s="25"/>
      <c r="D96" s="25"/>
      <c r="E96" s="25"/>
      <c r="F96" s="25"/>
    </row>
  </sheetData>
  <sheetProtection/>
  <mergeCells count="2">
    <mergeCell ref="A1:F1"/>
    <mergeCell ref="A2:F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0" r:id="rId1"/>
  <headerFooter>
    <oddHeader>&amp;R/2016. () önkormányzati redelet 2. melléklete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96"/>
  <sheetViews>
    <sheetView view="pageLayout" workbookViewId="0" topLeftCell="A70">
      <selection activeCell="E123" sqref="E123"/>
    </sheetView>
  </sheetViews>
  <sheetFormatPr defaultColWidth="9.140625" defaultRowHeight="15"/>
  <cols>
    <col min="1" max="1" width="92.57421875" style="0" customWidth="1"/>
    <col min="3" max="3" width="11.421875" style="0" customWidth="1"/>
    <col min="4" max="4" width="11.140625" style="0" customWidth="1"/>
    <col min="5" max="5" width="10.7109375" style="0" customWidth="1"/>
    <col min="6" max="6" width="13.28125" style="0" customWidth="1"/>
  </cols>
  <sheetData>
    <row r="1" spans="1:6" ht="24" customHeight="1">
      <c r="A1" s="175" t="s">
        <v>569</v>
      </c>
      <c r="B1" s="179"/>
      <c r="C1" s="179"/>
      <c r="D1" s="179"/>
      <c r="E1" s="179"/>
      <c r="F1" s="178"/>
    </row>
    <row r="2" spans="1:8" ht="24" customHeight="1">
      <c r="A2" s="176" t="s">
        <v>467</v>
      </c>
      <c r="B2" s="177"/>
      <c r="C2" s="177"/>
      <c r="D2" s="177"/>
      <c r="E2" s="177"/>
      <c r="F2" s="178"/>
      <c r="H2" s="65"/>
    </row>
    <row r="3" ht="18">
      <c r="A3" s="45"/>
    </row>
    <row r="4" ht="14.25">
      <c r="A4" s="3" t="s">
        <v>563</v>
      </c>
    </row>
    <row r="5" spans="1:6" ht="53.25">
      <c r="A5" s="1" t="s">
        <v>11</v>
      </c>
      <c r="B5" s="2" t="s">
        <v>10</v>
      </c>
      <c r="C5" s="86" t="s">
        <v>5</v>
      </c>
      <c r="D5" s="86" t="s">
        <v>564</v>
      </c>
      <c r="E5" s="55" t="s">
        <v>501</v>
      </c>
      <c r="F5" s="67" t="s">
        <v>3</v>
      </c>
    </row>
    <row r="6" spans="1:6" ht="15" customHeight="1">
      <c r="A6" s="29" t="s">
        <v>183</v>
      </c>
      <c r="B6" s="5" t="s">
        <v>184</v>
      </c>
      <c r="C6" s="25"/>
      <c r="D6" s="25"/>
      <c r="E6" s="25"/>
      <c r="F6" s="25"/>
    </row>
    <row r="7" spans="1:6" ht="15" customHeight="1">
      <c r="A7" s="4" t="s">
        <v>185</v>
      </c>
      <c r="B7" s="5" t="s">
        <v>186</v>
      </c>
      <c r="C7" s="25"/>
      <c r="D7" s="25"/>
      <c r="E7" s="25"/>
      <c r="F7" s="25"/>
    </row>
    <row r="8" spans="1:6" ht="15" customHeight="1">
      <c r="A8" s="4" t="s">
        <v>187</v>
      </c>
      <c r="B8" s="5" t="s">
        <v>188</v>
      </c>
      <c r="C8" s="25"/>
      <c r="D8" s="25"/>
      <c r="E8" s="25"/>
      <c r="F8" s="25"/>
    </row>
    <row r="9" spans="1:6" ht="15" customHeight="1">
      <c r="A9" s="4" t="s">
        <v>189</v>
      </c>
      <c r="B9" s="5" t="s">
        <v>190</v>
      </c>
      <c r="C9" s="25"/>
      <c r="D9" s="25"/>
      <c r="E9" s="25"/>
      <c r="F9" s="25"/>
    </row>
    <row r="10" spans="1:6" ht="15" customHeight="1">
      <c r="A10" s="4" t="s">
        <v>191</v>
      </c>
      <c r="B10" s="5" t="s">
        <v>192</v>
      </c>
      <c r="C10" s="25"/>
      <c r="D10" s="25"/>
      <c r="E10" s="25"/>
      <c r="F10" s="25"/>
    </row>
    <row r="11" spans="1:6" ht="15" customHeight="1">
      <c r="A11" s="4" t="s">
        <v>193</v>
      </c>
      <c r="B11" s="5" t="s">
        <v>194</v>
      </c>
      <c r="C11" s="25"/>
      <c r="D11" s="25"/>
      <c r="E11" s="25"/>
      <c r="F11" s="25"/>
    </row>
    <row r="12" spans="1:6" ht="15" customHeight="1">
      <c r="A12" s="6" t="s">
        <v>430</v>
      </c>
      <c r="B12" s="7" t="s">
        <v>195</v>
      </c>
      <c r="C12" s="25"/>
      <c r="D12" s="25"/>
      <c r="E12" s="25"/>
      <c r="F12" s="25"/>
    </row>
    <row r="13" spans="1:6" ht="15" customHeight="1">
      <c r="A13" s="4" t="s">
        <v>196</v>
      </c>
      <c r="B13" s="5" t="s">
        <v>197</v>
      </c>
      <c r="C13" s="25"/>
      <c r="D13" s="25"/>
      <c r="E13" s="25"/>
      <c r="F13" s="25"/>
    </row>
    <row r="14" spans="1:6" ht="15" customHeight="1">
      <c r="A14" s="4" t="s">
        <v>198</v>
      </c>
      <c r="B14" s="5" t="s">
        <v>199</v>
      </c>
      <c r="C14" s="25"/>
      <c r="D14" s="25"/>
      <c r="E14" s="25"/>
      <c r="F14" s="25"/>
    </row>
    <row r="15" spans="1:6" ht="15" customHeight="1">
      <c r="A15" s="4" t="s">
        <v>393</v>
      </c>
      <c r="B15" s="5" t="s">
        <v>200</v>
      </c>
      <c r="C15" s="25"/>
      <c r="D15" s="25"/>
      <c r="E15" s="25"/>
      <c r="F15" s="25"/>
    </row>
    <row r="16" spans="1:6" ht="15" customHeight="1">
      <c r="A16" s="4" t="s">
        <v>394</v>
      </c>
      <c r="B16" s="5" t="s">
        <v>201</v>
      </c>
      <c r="C16" s="25"/>
      <c r="D16" s="25"/>
      <c r="E16" s="25"/>
      <c r="F16" s="25"/>
    </row>
    <row r="17" spans="1:6" ht="15" customHeight="1">
      <c r="A17" s="4" t="s">
        <v>395</v>
      </c>
      <c r="B17" s="5" t="s">
        <v>202</v>
      </c>
      <c r="C17" s="25"/>
      <c r="D17" s="25"/>
      <c r="E17" s="25"/>
      <c r="F17" s="25"/>
    </row>
    <row r="18" spans="1:6" ht="15" customHeight="1">
      <c r="A18" s="37" t="s">
        <v>431</v>
      </c>
      <c r="B18" s="47" t="s">
        <v>203</v>
      </c>
      <c r="C18" s="25"/>
      <c r="D18" s="25"/>
      <c r="E18" s="25"/>
      <c r="F18" s="25"/>
    </row>
    <row r="19" spans="1:6" ht="15" customHeight="1">
      <c r="A19" s="4" t="s">
        <v>399</v>
      </c>
      <c r="B19" s="5" t="s">
        <v>212</v>
      </c>
      <c r="C19" s="25"/>
      <c r="D19" s="25"/>
      <c r="E19" s="25"/>
      <c r="F19" s="25"/>
    </row>
    <row r="20" spans="1:6" ht="15" customHeight="1">
      <c r="A20" s="4" t="s">
        <v>400</v>
      </c>
      <c r="B20" s="5" t="s">
        <v>213</v>
      </c>
      <c r="C20" s="25"/>
      <c r="D20" s="25"/>
      <c r="E20" s="25"/>
      <c r="F20" s="25"/>
    </row>
    <row r="21" spans="1:6" ht="15" customHeight="1">
      <c r="A21" s="6" t="s">
        <v>433</v>
      </c>
      <c r="B21" s="7" t="s">
        <v>214</v>
      </c>
      <c r="C21" s="25"/>
      <c r="D21" s="25"/>
      <c r="E21" s="25"/>
      <c r="F21" s="25"/>
    </row>
    <row r="22" spans="1:6" ht="15" customHeight="1">
      <c r="A22" s="4" t="s">
        <v>401</v>
      </c>
      <c r="B22" s="5" t="s">
        <v>215</v>
      </c>
      <c r="C22" s="25"/>
      <c r="D22" s="25"/>
      <c r="E22" s="25"/>
      <c r="F22" s="25"/>
    </row>
    <row r="23" spans="1:6" ht="15" customHeight="1">
      <c r="A23" s="4" t="s">
        <v>402</v>
      </c>
      <c r="B23" s="5" t="s">
        <v>216</v>
      </c>
      <c r="C23" s="25"/>
      <c r="D23" s="25"/>
      <c r="E23" s="25"/>
      <c r="F23" s="25"/>
    </row>
    <row r="24" spans="1:6" ht="15" customHeight="1">
      <c r="A24" s="4" t="s">
        <v>403</v>
      </c>
      <c r="B24" s="5" t="s">
        <v>217</v>
      </c>
      <c r="C24" s="25"/>
      <c r="D24" s="25"/>
      <c r="E24" s="25"/>
      <c r="F24" s="25"/>
    </row>
    <row r="25" spans="1:6" ht="15" customHeight="1">
      <c r="A25" s="4" t="s">
        <v>404</v>
      </c>
      <c r="B25" s="5" t="s">
        <v>218</v>
      </c>
      <c r="C25" s="25"/>
      <c r="D25" s="25"/>
      <c r="E25" s="25"/>
      <c r="F25" s="25"/>
    </row>
    <row r="26" spans="1:6" ht="15" customHeight="1">
      <c r="A26" s="4" t="s">
        <v>405</v>
      </c>
      <c r="B26" s="5" t="s">
        <v>219</v>
      </c>
      <c r="C26" s="25"/>
      <c r="D26" s="25"/>
      <c r="E26" s="25"/>
      <c r="F26" s="25"/>
    </row>
    <row r="27" spans="1:6" ht="15" customHeight="1">
      <c r="A27" s="4" t="s">
        <v>220</v>
      </c>
      <c r="B27" s="5" t="s">
        <v>221</v>
      </c>
      <c r="C27" s="25"/>
      <c r="D27" s="25"/>
      <c r="E27" s="25"/>
      <c r="F27" s="25"/>
    </row>
    <row r="28" spans="1:6" ht="15" customHeight="1">
      <c r="A28" s="4" t="s">
        <v>406</v>
      </c>
      <c r="B28" s="5" t="s">
        <v>222</v>
      </c>
      <c r="C28" s="25"/>
      <c r="D28" s="25"/>
      <c r="E28" s="25"/>
      <c r="F28" s="25"/>
    </row>
    <row r="29" spans="1:6" ht="15" customHeight="1">
      <c r="A29" s="4" t="s">
        <v>407</v>
      </c>
      <c r="B29" s="5" t="s">
        <v>227</v>
      </c>
      <c r="C29" s="25"/>
      <c r="D29" s="25"/>
      <c r="E29" s="25"/>
      <c r="F29" s="25"/>
    </row>
    <row r="30" spans="1:6" ht="15" customHeight="1">
      <c r="A30" s="6" t="s">
        <v>434</v>
      </c>
      <c r="B30" s="7" t="s">
        <v>229</v>
      </c>
      <c r="C30" s="25"/>
      <c r="D30" s="25"/>
      <c r="E30" s="25"/>
      <c r="F30" s="25"/>
    </row>
    <row r="31" spans="1:6" ht="15" customHeight="1">
      <c r="A31" s="4" t="s">
        <v>408</v>
      </c>
      <c r="B31" s="5" t="s">
        <v>230</v>
      </c>
      <c r="C31" s="25"/>
      <c r="D31" s="25"/>
      <c r="E31" s="25"/>
      <c r="F31" s="25"/>
    </row>
    <row r="32" spans="1:6" ht="15" customHeight="1">
      <c r="A32" s="37" t="s">
        <v>435</v>
      </c>
      <c r="B32" s="47" t="s">
        <v>231</v>
      </c>
      <c r="C32" s="25"/>
      <c r="D32" s="25"/>
      <c r="E32" s="25"/>
      <c r="F32" s="25"/>
    </row>
    <row r="33" spans="1:6" ht="15" customHeight="1">
      <c r="A33" s="12" t="s">
        <v>232</v>
      </c>
      <c r="B33" s="5" t="s">
        <v>233</v>
      </c>
      <c r="C33" s="25"/>
      <c r="D33" s="25"/>
      <c r="E33" s="25"/>
      <c r="F33" s="25"/>
    </row>
    <row r="34" spans="1:6" ht="15" customHeight="1">
      <c r="A34" s="12" t="s">
        <v>409</v>
      </c>
      <c r="B34" s="5" t="s">
        <v>234</v>
      </c>
      <c r="C34" s="25"/>
      <c r="D34" s="25"/>
      <c r="E34" s="25"/>
      <c r="F34" s="25"/>
    </row>
    <row r="35" spans="1:6" ht="15" customHeight="1">
      <c r="A35" s="12" t="s">
        <v>410</v>
      </c>
      <c r="B35" s="5" t="s">
        <v>235</v>
      </c>
      <c r="C35" s="25"/>
      <c r="D35" s="25"/>
      <c r="E35" s="25"/>
      <c r="F35" s="25"/>
    </row>
    <row r="36" spans="1:6" ht="15" customHeight="1">
      <c r="A36" s="12" t="s">
        <v>411</v>
      </c>
      <c r="B36" s="5" t="s">
        <v>236</v>
      </c>
      <c r="C36" s="25"/>
      <c r="D36" s="25"/>
      <c r="E36" s="25"/>
      <c r="F36" s="25"/>
    </row>
    <row r="37" spans="1:6" ht="15" customHeight="1">
      <c r="A37" s="12" t="s">
        <v>237</v>
      </c>
      <c r="B37" s="5" t="s">
        <v>238</v>
      </c>
      <c r="C37" s="25"/>
      <c r="D37" s="25"/>
      <c r="E37" s="25"/>
      <c r="F37" s="25"/>
    </row>
    <row r="38" spans="1:6" ht="15" customHeight="1">
      <c r="A38" s="12" t="s">
        <v>239</v>
      </c>
      <c r="B38" s="5" t="s">
        <v>240</v>
      </c>
      <c r="C38" s="25"/>
      <c r="D38" s="25"/>
      <c r="E38" s="25"/>
      <c r="F38" s="25"/>
    </row>
    <row r="39" spans="1:6" ht="15" customHeight="1">
      <c r="A39" s="12" t="s">
        <v>241</v>
      </c>
      <c r="B39" s="5" t="s">
        <v>242</v>
      </c>
      <c r="C39" s="25"/>
      <c r="D39" s="25"/>
      <c r="E39" s="25"/>
      <c r="F39" s="25"/>
    </row>
    <row r="40" spans="1:6" ht="15" customHeight="1">
      <c r="A40" s="12" t="s">
        <v>412</v>
      </c>
      <c r="B40" s="5" t="s">
        <v>243</v>
      </c>
      <c r="C40" s="25"/>
      <c r="D40" s="25"/>
      <c r="E40" s="25"/>
      <c r="F40" s="25"/>
    </row>
    <row r="41" spans="1:6" ht="15" customHeight="1">
      <c r="A41" s="12" t="s">
        <v>413</v>
      </c>
      <c r="B41" s="5" t="s">
        <v>244</v>
      </c>
      <c r="C41" s="25"/>
      <c r="D41" s="25"/>
      <c r="E41" s="25"/>
      <c r="F41" s="25"/>
    </row>
    <row r="42" spans="1:6" ht="15" customHeight="1">
      <c r="A42" s="12" t="s">
        <v>414</v>
      </c>
      <c r="B42" s="5" t="s">
        <v>245</v>
      </c>
      <c r="C42" s="25"/>
      <c r="D42" s="25"/>
      <c r="E42" s="25"/>
      <c r="F42" s="25"/>
    </row>
    <row r="43" spans="1:6" ht="15" customHeight="1">
      <c r="A43" s="46" t="s">
        <v>436</v>
      </c>
      <c r="B43" s="47" t="s">
        <v>246</v>
      </c>
      <c r="C43" s="25"/>
      <c r="D43" s="25"/>
      <c r="E43" s="25"/>
      <c r="F43" s="25"/>
    </row>
    <row r="44" spans="1:6" ht="15" customHeight="1">
      <c r="A44" s="12" t="s">
        <v>255</v>
      </c>
      <c r="B44" s="5" t="s">
        <v>256</v>
      </c>
      <c r="C44" s="25"/>
      <c r="D44" s="25"/>
      <c r="E44" s="25"/>
      <c r="F44" s="25"/>
    </row>
    <row r="45" spans="1:6" ht="15" customHeight="1">
      <c r="A45" s="4" t="s">
        <v>418</v>
      </c>
      <c r="B45" s="5" t="s">
        <v>257</v>
      </c>
      <c r="C45" s="25"/>
      <c r="D45" s="25"/>
      <c r="E45" s="25"/>
      <c r="F45" s="25"/>
    </row>
    <row r="46" spans="1:6" ht="15" customHeight="1">
      <c r="A46" s="12" t="s">
        <v>419</v>
      </c>
      <c r="B46" s="5" t="s">
        <v>258</v>
      </c>
      <c r="C46" s="25"/>
      <c r="D46" s="25"/>
      <c r="E46" s="25"/>
      <c r="F46" s="25"/>
    </row>
    <row r="47" spans="1:6" ht="15" customHeight="1">
      <c r="A47" s="37" t="s">
        <v>438</v>
      </c>
      <c r="B47" s="47" t="s">
        <v>259</v>
      </c>
      <c r="C47" s="25"/>
      <c r="D47" s="25"/>
      <c r="E47" s="25"/>
      <c r="F47" s="25"/>
    </row>
    <row r="48" spans="1:6" ht="15" customHeight="1">
      <c r="A48" s="53" t="s">
        <v>498</v>
      </c>
      <c r="B48" s="58"/>
      <c r="C48" s="25"/>
      <c r="D48" s="25"/>
      <c r="E48" s="25"/>
      <c r="F48" s="25"/>
    </row>
    <row r="49" spans="1:6" ht="15" customHeight="1">
      <c r="A49" s="4" t="s">
        <v>204</v>
      </c>
      <c r="B49" s="5" t="s">
        <v>205</v>
      </c>
      <c r="C49" s="25"/>
      <c r="D49" s="25"/>
      <c r="E49" s="25"/>
      <c r="F49" s="25"/>
    </row>
    <row r="50" spans="1:6" ht="15" customHeight="1">
      <c r="A50" s="4" t="s">
        <v>206</v>
      </c>
      <c r="B50" s="5" t="s">
        <v>207</v>
      </c>
      <c r="C50" s="25"/>
      <c r="D50" s="25"/>
      <c r="E50" s="25"/>
      <c r="F50" s="25"/>
    </row>
    <row r="51" spans="1:6" ht="15" customHeight="1">
      <c r="A51" s="4" t="s">
        <v>396</v>
      </c>
      <c r="B51" s="5" t="s">
        <v>208</v>
      </c>
      <c r="C51" s="25"/>
      <c r="D51" s="25"/>
      <c r="E51" s="25"/>
      <c r="F51" s="25"/>
    </row>
    <row r="52" spans="1:6" ht="15" customHeight="1">
      <c r="A52" s="4" t="s">
        <v>397</v>
      </c>
      <c r="B52" s="5" t="s">
        <v>209</v>
      </c>
      <c r="C52" s="25"/>
      <c r="D52" s="25"/>
      <c r="E52" s="25"/>
      <c r="F52" s="25"/>
    </row>
    <row r="53" spans="1:6" ht="15" customHeight="1">
      <c r="A53" s="4" t="s">
        <v>398</v>
      </c>
      <c r="B53" s="5" t="s">
        <v>210</v>
      </c>
      <c r="C53" s="25"/>
      <c r="D53" s="25"/>
      <c r="E53" s="25"/>
      <c r="F53" s="25"/>
    </row>
    <row r="54" spans="1:6" ht="15" customHeight="1">
      <c r="A54" s="37" t="s">
        <v>432</v>
      </c>
      <c r="B54" s="47" t="s">
        <v>211</v>
      </c>
      <c r="C54" s="25"/>
      <c r="D54" s="25"/>
      <c r="E54" s="25"/>
      <c r="F54" s="25"/>
    </row>
    <row r="55" spans="1:6" ht="15" customHeight="1">
      <c r="A55" s="12" t="s">
        <v>415</v>
      </c>
      <c r="B55" s="5" t="s">
        <v>247</v>
      </c>
      <c r="C55" s="25"/>
      <c r="D55" s="25"/>
      <c r="E55" s="25"/>
      <c r="F55" s="25"/>
    </row>
    <row r="56" spans="1:6" ht="15" customHeight="1">
      <c r="A56" s="12" t="s">
        <v>416</v>
      </c>
      <c r="B56" s="5" t="s">
        <v>248</v>
      </c>
      <c r="C56" s="25"/>
      <c r="D56" s="25"/>
      <c r="E56" s="25"/>
      <c r="F56" s="25"/>
    </row>
    <row r="57" spans="1:6" ht="15" customHeight="1">
      <c r="A57" s="12" t="s">
        <v>249</v>
      </c>
      <c r="B57" s="5" t="s">
        <v>250</v>
      </c>
      <c r="C57" s="25"/>
      <c r="D57" s="25"/>
      <c r="E57" s="25"/>
      <c r="F57" s="25"/>
    </row>
    <row r="58" spans="1:6" ht="15" customHeight="1">
      <c r="A58" s="12" t="s">
        <v>417</v>
      </c>
      <c r="B58" s="5" t="s">
        <v>251</v>
      </c>
      <c r="C58" s="25"/>
      <c r="D58" s="25"/>
      <c r="E58" s="25"/>
      <c r="F58" s="25"/>
    </row>
    <row r="59" spans="1:6" ht="15" customHeight="1">
      <c r="A59" s="12" t="s">
        <v>252</v>
      </c>
      <c r="B59" s="5" t="s">
        <v>253</v>
      </c>
      <c r="C59" s="25"/>
      <c r="D59" s="25"/>
      <c r="E59" s="25"/>
      <c r="F59" s="25"/>
    </row>
    <row r="60" spans="1:6" ht="15" customHeight="1">
      <c r="A60" s="37" t="s">
        <v>437</v>
      </c>
      <c r="B60" s="47" t="s">
        <v>254</v>
      </c>
      <c r="C60" s="25"/>
      <c r="D60" s="25"/>
      <c r="E60" s="25"/>
      <c r="F60" s="25"/>
    </row>
    <row r="61" spans="1:6" ht="15" customHeight="1">
      <c r="A61" s="12" t="s">
        <v>260</v>
      </c>
      <c r="B61" s="5" t="s">
        <v>261</v>
      </c>
      <c r="C61" s="25"/>
      <c r="D61" s="25"/>
      <c r="E61" s="25"/>
      <c r="F61" s="25"/>
    </row>
    <row r="62" spans="1:6" ht="15" customHeight="1">
      <c r="A62" s="4" t="s">
        <v>420</v>
      </c>
      <c r="B62" s="5" t="s">
        <v>262</v>
      </c>
      <c r="C62" s="25"/>
      <c r="D62" s="25"/>
      <c r="E62" s="25"/>
      <c r="F62" s="25"/>
    </row>
    <row r="63" spans="1:6" ht="15" customHeight="1">
      <c r="A63" s="12" t="s">
        <v>421</v>
      </c>
      <c r="B63" s="5" t="s">
        <v>263</v>
      </c>
      <c r="C63" s="25"/>
      <c r="D63" s="25"/>
      <c r="E63" s="25"/>
      <c r="F63" s="25"/>
    </row>
    <row r="64" spans="1:6" ht="15" customHeight="1">
      <c r="A64" s="37" t="s">
        <v>440</v>
      </c>
      <c r="B64" s="47" t="s">
        <v>264</v>
      </c>
      <c r="C64" s="25"/>
      <c r="D64" s="25"/>
      <c r="E64" s="25"/>
      <c r="F64" s="25"/>
    </row>
    <row r="65" spans="1:6" ht="15" customHeight="1">
      <c r="A65" s="53" t="s">
        <v>497</v>
      </c>
      <c r="B65" s="58"/>
      <c r="C65" s="25"/>
      <c r="D65" s="25"/>
      <c r="E65" s="25"/>
      <c r="F65" s="25"/>
    </row>
    <row r="66" spans="1:6" ht="15">
      <c r="A66" s="44" t="s">
        <v>439</v>
      </c>
      <c r="B66" s="33" t="s">
        <v>265</v>
      </c>
      <c r="C66" s="25"/>
      <c r="D66" s="25"/>
      <c r="E66" s="25"/>
      <c r="F66" s="25"/>
    </row>
    <row r="67" spans="1:6" ht="15">
      <c r="A67" s="57" t="s">
        <v>550</v>
      </c>
      <c r="B67" s="56"/>
      <c r="C67" s="25"/>
      <c r="D67" s="25"/>
      <c r="E67" s="25"/>
      <c r="F67" s="25"/>
    </row>
    <row r="68" spans="1:6" ht="15">
      <c r="A68" s="57" t="s">
        <v>551</v>
      </c>
      <c r="B68" s="56"/>
      <c r="C68" s="25"/>
      <c r="D68" s="25"/>
      <c r="E68" s="25"/>
      <c r="F68" s="25"/>
    </row>
    <row r="69" spans="1:6" ht="14.25">
      <c r="A69" s="35" t="s">
        <v>422</v>
      </c>
      <c r="B69" s="4" t="s">
        <v>266</v>
      </c>
      <c r="C69" s="25"/>
      <c r="D69" s="25"/>
      <c r="E69" s="25"/>
      <c r="F69" s="25"/>
    </row>
    <row r="70" spans="1:6" ht="14.25">
      <c r="A70" s="12" t="s">
        <v>267</v>
      </c>
      <c r="B70" s="4" t="s">
        <v>268</v>
      </c>
      <c r="C70" s="25"/>
      <c r="D70" s="25"/>
      <c r="E70" s="25"/>
      <c r="F70" s="25"/>
    </row>
    <row r="71" spans="1:6" ht="14.25">
      <c r="A71" s="35" t="s">
        <v>423</v>
      </c>
      <c r="B71" s="4" t="s">
        <v>269</v>
      </c>
      <c r="C71" s="25"/>
      <c r="D71" s="25"/>
      <c r="E71" s="25"/>
      <c r="F71" s="25"/>
    </row>
    <row r="72" spans="1:6" ht="14.25">
      <c r="A72" s="14" t="s">
        <v>441</v>
      </c>
      <c r="B72" s="6" t="s">
        <v>270</v>
      </c>
      <c r="C72" s="25"/>
      <c r="D72" s="25"/>
      <c r="E72" s="25"/>
      <c r="F72" s="25"/>
    </row>
    <row r="73" spans="1:6" ht="14.25">
      <c r="A73" s="12" t="s">
        <v>424</v>
      </c>
      <c r="B73" s="4" t="s">
        <v>271</v>
      </c>
      <c r="C73" s="25"/>
      <c r="D73" s="25"/>
      <c r="E73" s="25"/>
      <c r="F73" s="25"/>
    </row>
    <row r="74" spans="1:6" ht="14.25">
      <c r="A74" s="35" t="s">
        <v>272</v>
      </c>
      <c r="B74" s="4" t="s">
        <v>273</v>
      </c>
      <c r="C74" s="25"/>
      <c r="D74" s="25"/>
      <c r="E74" s="25"/>
      <c r="F74" s="25"/>
    </row>
    <row r="75" spans="1:6" ht="14.25">
      <c r="A75" s="12" t="s">
        <v>425</v>
      </c>
      <c r="B75" s="4" t="s">
        <v>274</v>
      </c>
      <c r="C75" s="25"/>
      <c r="D75" s="25"/>
      <c r="E75" s="25"/>
      <c r="F75" s="25"/>
    </row>
    <row r="76" spans="1:6" ht="14.25">
      <c r="A76" s="35" t="s">
        <v>275</v>
      </c>
      <c r="B76" s="4" t="s">
        <v>276</v>
      </c>
      <c r="C76" s="25"/>
      <c r="D76" s="25"/>
      <c r="E76" s="25"/>
      <c r="F76" s="25"/>
    </row>
    <row r="77" spans="1:6" ht="14.25">
      <c r="A77" s="13" t="s">
        <v>442</v>
      </c>
      <c r="B77" s="6" t="s">
        <v>277</v>
      </c>
      <c r="C77" s="25"/>
      <c r="D77" s="25"/>
      <c r="E77" s="25"/>
      <c r="F77" s="25"/>
    </row>
    <row r="78" spans="1:6" ht="14.25">
      <c r="A78" s="4" t="s">
        <v>548</v>
      </c>
      <c r="B78" s="4" t="s">
        <v>278</v>
      </c>
      <c r="C78" s="25"/>
      <c r="D78" s="25"/>
      <c r="E78" s="25"/>
      <c r="F78" s="25"/>
    </row>
    <row r="79" spans="1:6" ht="14.25">
      <c r="A79" s="4" t="s">
        <v>549</v>
      </c>
      <c r="B79" s="4" t="s">
        <v>278</v>
      </c>
      <c r="C79" s="25"/>
      <c r="D79" s="25"/>
      <c r="E79" s="25"/>
      <c r="F79" s="25"/>
    </row>
    <row r="80" spans="1:6" ht="14.25">
      <c r="A80" s="4" t="s">
        <v>546</v>
      </c>
      <c r="B80" s="4" t="s">
        <v>279</v>
      </c>
      <c r="C80" s="25"/>
      <c r="D80" s="25"/>
      <c r="E80" s="25"/>
      <c r="F80" s="25"/>
    </row>
    <row r="81" spans="1:6" ht="14.25">
      <c r="A81" s="4" t="s">
        <v>547</v>
      </c>
      <c r="B81" s="4" t="s">
        <v>279</v>
      </c>
      <c r="C81" s="25"/>
      <c r="D81" s="25"/>
      <c r="E81" s="25"/>
      <c r="F81" s="25"/>
    </row>
    <row r="82" spans="1:6" ht="14.25">
      <c r="A82" s="6" t="s">
        <v>443</v>
      </c>
      <c r="B82" s="6" t="s">
        <v>280</v>
      </c>
      <c r="C82" s="25"/>
      <c r="D82" s="25"/>
      <c r="E82" s="25"/>
      <c r="F82" s="25"/>
    </row>
    <row r="83" spans="1:6" ht="14.25">
      <c r="A83" s="35" t="s">
        <v>281</v>
      </c>
      <c r="B83" s="4" t="s">
        <v>282</v>
      </c>
      <c r="C83" s="25"/>
      <c r="D83" s="25"/>
      <c r="E83" s="25"/>
      <c r="F83" s="25"/>
    </row>
    <row r="84" spans="1:6" ht="14.25">
      <c r="A84" s="35" t="s">
        <v>283</v>
      </c>
      <c r="B84" s="4" t="s">
        <v>284</v>
      </c>
      <c r="C84" s="25"/>
      <c r="D84" s="25"/>
      <c r="E84" s="25"/>
      <c r="F84" s="25"/>
    </row>
    <row r="85" spans="1:6" ht="14.25">
      <c r="A85" s="35" t="s">
        <v>285</v>
      </c>
      <c r="B85" s="4" t="s">
        <v>286</v>
      </c>
      <c r="C85" s="25"/>
      <c r="D85" s="25"/>
      <c r="E85" s="25"/>
      <c r="F85" s="25"/>
    </row>
    <row r="86" spans="1:6" ht="14.25">
      <c r="A86" s="35" t="s">
        <v>287</v>
      </c>
      <c r="B86" s="4" t="s">
        <v>288</v>
      </c>
      <c r="C86" s="25"/>
      <c r="D86" s="25"/>
      <c r="E86" s="25"/>
      <c r="F86" s="25"/>
    </row>
    <row r="87" spans="1:6" ht="14.25">
      <c r="A87" s="12" t="s">
        <v>426</v>
      </c>
      <c r="B87" s="4" t="s">
        <v>289</v>
      </c>
      <c r="C87" s="25"/>
      <c r="D87" s="25"/>
      <c r="E87" s="25"/>
      <c r="F87" s="25"/>
    </row>
    <row r="88" spans="1:6" ht="14.25">
      <c r="A88" s="14" t="s">
        <v>444</v>
      </c>
      <c r="B88" s="6" t="s">
        <v>290</v>
      </c>
      <c r="C88" s="25"/>
      <c r="D88" s="25"/>
      <c r="E88" s="25"/>
      <c r="F88" s="25"/>
    </row>
    <row r="89" spans="1:6" ht="14.25">
      <c r="A89" s="12" t="s">
        <v>291</v>
      </c>
      <c r="B89" s="4" t="s">
        <v>292</v>
      </c>
      <c r="C89" s="25"/>
      <c r="D89" s="25"/>
      <c r="E89" s="25"/>
      <c r="F89" s="25"/>
    </row>
    <row r="90" spans="1:6" ht="14.25">
      <c r="A90" s="12" t="s">
        <v>293</v>
      </c>
      <c r="B90" s="4" t="s">
        <v>294</v>
      </c>
      <c r="C90" s="25"/>
      <c r="D90" s="25"/>
      <c r="E90" s="25"/>
      <c r="F90" s="25"/>
    </row>
    <row r="91" spans="1:6" ht="14.25">
      <c r="A91" s="35" t="s">
        <v>295</v>
      </c>
      <c r="B91" s="4" t="s">
        <v>296</v>
      </c>
      <c r="C91" s="25"/>
      <c r="D91" s="25"/>
      <c r="E91" s="25"/>
      <c r="F91" s="25"/>
    </row>
    <row r="92" spans="1:6" ht="14.25">
      <c r="A92" s="35" t="s">
        <v>427</v>
      </c>
      <c r="B92" s="4" t="s">
        <v>297</v>
      </c>
      <c r="C92" s="25"/>
      <c r="D92" s="25"/>
      <c r="E92" s="25"/>
      <c r="F92" s="25"/>
    </row>
    <row r="93" spans="1:6" ht="14.25">
      <c r="A93" s="13" t="s">
        <v>445</v>
      </c>
      <c r="B93" s="6" t="s">
        <v>298</v>
      </c>
      <c r="C93" s="25"/>
      <c r="D93" s="25"/>
      <c r="E93" s="25"/>
      <c r="F93" s="25"/>
    </row>
    <row r="94" spans="1:6" ht="14.25">
      <c r="A94" s="14" t="s">
        <v>299</v>
      </c>
      <c r="B94" s="6" t="s">
        <v>300</v>
      </c>
      <c r="C94" s="25"/>
      <c r="D94" s="25"/>
      <c r="E94" s="25"/>
      <c r="F94" s="25"/>
    </row>
    <row r="95" spans="1:6" ht="15">
      <c r="A95" s="38" t="s">
        <v>446</v>
      </c>
      <c r="B95" s="39" t="s">
        <v>301</v>
      </c>
      <c r="C95" s="25"/>
      <c r="D95" s="25"/>
      <c r="E95" s="25"/>
      <c r="F95" s="25"/>
    </row>
    <row r="96" spans="1:6" ht="15">
      <c r="A96" s="42" t="s">
        <v>429</v>
      </c>
      <c r="B96" s="43"/>
      <c r="C96" s="25"/>
      <c r="D96" s="25"/>
      <c r="E96" s="25"/>
      <c r="F96" s="25"/>
    </row>
  </sheetData>
  <sheetProtection/>
  <mergeCells count="2">
    <mergeCell ref="A1:F1"/>
    <mergeCell ref="A2:F2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60" r:id="rId1"/>
  <headerFooter>
    <oddHeader>&amp;R/2016. () önkormányzati redelet 2.  melléklete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19">
      <selection activeCell="H65" sqref="H65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  <col min="10" max="11" width="0" style="0" hidden="1" customWidth="1"/>
  </cols>
  <sheetData>
    <row r="1" spans="1:8" ht="21.75" customHeight="1">
      <c r="A1" s="175" t="s">
        <v>602</v>
      </c>
      <c r="B1" s="179"/>
      <c r="C1" s="179"/>
      <c r="D1" s="179"/>
      <c r="E1" s="179"/>
      <c r="F1" s="179"/>
      <c r="G1" s="179"/>
      <c r="H1" s="179"/>
    </row>
    <row r="2" spans="1:8" ht="26.25" customHeight="1">
      <c r="A2" s="176" t="s">
        <v>572</v>
      </c>
      <c r="B2" s="177"/>
      <c r="C2" s="177"/>
      <c r="D2" s="177"/>
      <c r="E2" s="177"/>
      <c r="F2" s="177"/>
      <c r="G2" s="177"/>
      <c r="H2" s="177"/>
    </row>
    <row r="3" spans="1:8" ht="53.25">
      <c r="A3" s="1" t="s">
        <v>11</v>
      </c>
      <c r="B3" s="2" t="s">
        <v>12</v>
      </c>
      <c r="C3" s="72" t="s">
        <v>570</v>
      </c>
      <c r="D3" s="72" t="s">
        <v>571</v>
      </c>
      <c r="E3" s="54" t="s">
        <v>561</v>
      </c>
      <c r="F3" s="54" t="s">
        <v>561</v>
      </c>
      <c r="G3" s="54" t="s">
        <v>561</v>
      </c>
      <c r="H3" s="61" t="s">
        <v>562</v>
      </c>
    </row>
    <row r="4" spans="1:8" ht="14.25">
      <c r="A4" s="25"/>
      <c r="B4" s="25"/>
      <c r="C4" s="93"/>
      <c r="D4" s="25"/>
      <c r="E4" s="25"/>
      <c r="F4" s="25"/>
      <c r="G4" s="25"/>
      <c r="H4" s="25"/>
    </row>
    <row r="5" spans="1:8" ht="14.25">
      <c r="A5" s="25"/>
      <c r="B5" s="25"/>
      <c r="C5" s="93"/>
      <c r="D5" s="25"/>
      <c r="E5" s="25"/>
      <c r="F5" s="25"/>
      <c r="G5" s="25"/>
      <c r="H5" s="25"/>
    </row>
    <row r="6" spans="1:8" ht="14.25">
      <c r="A6" s="25"/>
      <c r="B6" s="25"/>
      <c r="C6" s="93"/>
      <c r="D6" s="25"/>
      <c r="E6" s="25"/>
      <c r="F6" s="25"/>
      <c r="G6" s="25"/>
      <c r="H6" s="25"/>
    </row>
    <row r="7" spans="1:8" ht="14.25">
      <c r="A7" s="25"/>
      <c r="B7" s="25"/>
      <c r="C7" s="93"/>
      <c r="D7" s="25"/>
      <c r="E7" s="25"/>
      <c r="F7" s="25"/>
      <c r="G7" s="25"/>
      <c r="H7" s="25"/>
    </row>
    <row r="8" spans="1:8" ht="14.25">
      <c r="A8" s="14" t="s">
        <v>114</v>
      </c>
      <c r="B8" s="7" t="s">
        <v>115</v>
      </c>
      <c r="C8" s="93">
        <f>SUM(C4:C7)</f>
        <v>0</v>
      </c>
      <c r="D8" s="25"/>
      <c r="E8" s="25"/>
      <c r="F8" s="25"/>
      <c r="G8" s="25"/>
      <c r="H8" s="101">
        <f>SUM(C8:G8)</f>
        <v>0</v>
      </c>
    </row>
    <row r="9" spans="1:8" ht="14.25">
      <c r="A9" s="12" t="s">
        <v>608</v>
      </c>
      <c r="B9" s="5"/>
      <c r="C9" s="93">
        <v>9500000</v>
      </c>
      <c r="D9" s="25"/>
      <c r="E9" s="25"/>
      <c r="F9" s="25"/>
      <c r="G9" s="25"/>
      <c r="H9" s="25"/>
    </row>
    <row r="10" spans="1:8" ht="14.25">
      <c r="A10" s="12"/>
      <c r="B10" s="5"/>
      <c r="C10" s="93"/>
      <c r="D10" s="25"/>
      <c r="E10" s="25"/>
      <c r="F10" s="25"/>
      <c r="G10" s="25"/>
      <c r="H10" s="25"/>
    </row>
    <row r="11" spans="1:8" ht="14.25">
      <c r="A11" s="4"/>
      <c r="B11" s="5"/>
      <c r="C11" s="93"/>
      <c r="D11" s="25"/>
      <c r="E11" s="25"/>
      <c r="F11" s="25"/>
      <c r="G11" s="25"/>
      <c r="H11" s="25"/>
    </row>
    <row r="12" spans="1:8" ht="14.25">
      <c r="A12" s="12"/>
      <c r="B12" s="5"/>
      <c r="C12" s="93"/>
      <c r="D12" s="25"/>
      <c r="E12" s="25"/>
      <c r="F12" s="25"/>
      <c r="G12" s="25"/>
      <c r="H12" s="25"/>
    </row>
    <row r="13" spans="1:8" ht="14.25">
      <c r="A13" s="12"/>
      <c r="B13" s="5"/>
      <c r="C13" s="93"/>
      <c r="D13" s="25"/>
      <c r="E13" s="25"/>
      <c r="F13" s="25"/>
      <c r="G13" s="25"/>
      <c r="H13" s="25"/>
    </row>
    <row r="14" spans="1:8" ht="14.25">
      <c r="A14" s="14" t="s">
        <v>345</v>
      </c>
      <c r="B14" s="7" t="s">
        <v>116</v>
      </c>
      <c r="C14" s="99">
        <f>SUM(C9:C13)</f>
        <v>9500000</v>
      </c>
      <c r="D14" s="25"/>
      <c r="E14" s="25"/>
      <c r="F14" s="25"/>
      <c r="G14" s="25"/>
      <c r="H14" s="101">
        <f>SUM(C14:G14)</f>
        <v>9500000</v>
      </c>
    </row>
    <row r="15" spans="1:8" ht="14.25">
      <c r="A15" s="12"/>
      <c r="B15" s="5"/>
      <c r="C15" s="93"/>
      <c r="D15" s="25"/>
      <c r="E15" s="25"/>
      <c r="F15" s="25"/>
      <c r="G15" s="25"/>
      <c r="H15" s="25"/>
    </row>
    <row r="16" spans="1:8" ht="14.25">
      <c r="A16" s="12"/>
      <c r="B16" s="5"/>
      <c r="C16" s="93"/>
      <c r="D16" s="25"/>
      <c r="E16" s="25"/>
      <c r="F16" s="25"/>
      <c r="G16" s="25"/>
      <c r="H16" s="25"/>
    </row>
    <row r="17" spans="1:8" ht="14.25">
      <c r="A17" s="12"/>
      <c r="B17" s="5"/>
      <c r="C17" s="93"/>
      <c r="D17" s="25"/>
      <c r="E17" s="25"/>
      <c r="F17" s="25"/>
      <c r="G17" s="25"/>
      <c r="H17" s="25"/>
    </row>
    <row r="18" spans="1:8" ht="14.25">
      <c r="A18" s="12"/>
      <c r="B18" s="5"/>
      <c r="C18" s="93"/>
      <c r="D18" s="25"/>
      <c r="E18" s="25"/>
      <c r="F18" s="25"/>
      <c r="G18" s="25"/>
      <c r="H18" s="25"/>
    </row>
    <row r="19" spans="1:8" ht="14.25">
      <c r="A19" s="6" t="s">
        <v>117</v>
      </c>
      <c r="B19" s="7" t="s">
        <v>118</v>
      </c>
      <c r="C19" s="99">
        <f>SUM(C15:C18)</f>
        <v>0</v>
      </c>
      <c r="D19" s="25"/>
      <c r="E19" s="25"/>
      <c r="F19" s="25"/>
      <c r="G19" s="25"/>
      <c r="H19" s="101">
        <f>SUM(C19:G19)</f>
        <v>0</v>
      </c>
    </row>
    <row r="20" spans="1:8" ht="14.25">
      <c r="A20" s="4" t="s">
        <v>603</v>
      </c>
      <c r="B20" s="5"/>
      <c r="C20" s="93">
        <v>2361060</v>
      </c>
      <c r="D20" s="25"/>
      <c r="E20" s="25"/>
      <c r="F20" s="25"/>
      <c r="G20" s="25"/>
      <c r="H20" s="25"/>
    </row>
    <row r="21" spans="1:8" ht="14.25">
      <c r="A21" s="4" t="s">
        <v>604</v>
      </c>
      <c r="B21" s="5"/>
      <c r="C21" s="93">
        <v>3933070</v>
      </c>
      <c r="D21" s="25"/>
      <c r="E21" s="25"/>
      <c r="F21" s="25"/>
      <c r="G21" s="25"/>
      <c r="H21" s="25"/>
    </row>
    <row r="22" spans="1:8" ht="14.25">
      <c r="A22" s="4" t="s">
        <v>605</v>
      </c>
      <c r="B22" s="5"/>
      <c r="C22" s="93">
        <v>3461420</v>
      </c>
      <c r="D22" s="25"/>
      <c r="E22" s="25"/>
      <c r="F22" s="25"/>
      <c r="G22" s="25"/>
      <c r="H22" s="25"/>
    </row>
    <row r="23" spans="1:8" ht="14.25">
      <c r="A23" s="14" t="s">
        <v>119</v>
      </c>
      <c r="B23" s="7" t="s">
        <v>120</v>
      </c>
      <c r="C23" s="99">
        <f>SUM(C20:C22)</f>
        <v>9755550</v>
      </c>
      <c r="D23" s="102"/>
      <c r="E23" s="102"/>
      <c r="F23" s="102"/>
      <c r="G23" s="102"/>
      <c r="H23" s="103">
        <f>SUM(C23:G23)</f>
        <v>9755550</v>
      </c>
    </row>
    <row r="24" spans="1:8" ht="14.25">
      <c r="A24" s="12"/>
      <c r="B24" s="5"/>
      <c r="C24" s="93"/>
      <c r="D24" s="25"/>
      <c r="E24" s="25"/>
      <c r="F24" s="25"/>
      <c r="G24" s="25"/>
      <c r="H24" s="25"/>
    </row>
    <row r="25" spans="1:8" ht="14.25">
      <c r="A25" s="12"/>
      <c r="B25" s="5"/>
      <c r="C25" s="93"/>
      <c r="D25" s="25"/>
      <c r="E25" s="25"/>
      <c r="F25" s="25"/>
      <c r="G25" s="25"/>
      <c r="H25" s="25"/>
    </row>
    <row r="26" spans="1:8" ht="14.25">
      <c r="A26" s="12"/>
      <c r="B26" s="5"/>
      <c r="C26" s="93"/>
      <c r="D26" s="25"/>
      <c r="E26" s="25"/>
      <c r="F26" s="25"/>
      <c r="G26" s="25"/>
      <c r="H26" s="25"/>
    </row>
    <row r="27" spans="1:8" ht="14.25">
      <c r="A27" s="14" t="s">
        <v>121</v>
      </c>
      <c r="B27" s="5" t="s">
        <v>122</v>
      </c>
      <c r="C27" s="93">
        <f>SUM(C24:C26)</f>
        <v>0</v>
      </c>
      <c r="D27" s="25"/>
      <c r="E27" s="25"/>
      <c r="F27" s="25"/>
      <c r="G27" s="25"/>
      <c r="H27" s="101">
        <f>SUM(C27:G27)</f>
        <v>0</v>
      </c>
    </row>
    <row r="28" spans="1:8" ht="14.25">
      <c r="A28" s="12"/>
      <c r="B28" s="5"/>
      <c r="C28" s="93"/>
      <c r="D28" s="25"/>
      <c r="E28" s="25"/>
      <c r="F28" s="25"/>
      <c r="G28" s="25"/>
      <c r="H28" s="25"/>
    </row>
    <row r="29" spans="1:8" ht="14.25">
      <c r="A29" s="12"/>
      <c r="B29" s="5"/>
      <c r="C29" s="93"/>
      <c r="D29" s="25"/>
      <c r="E29" s="25"/>
      <c r="F29" s="25"/>
      <c r="G29" s="25"/>
      <c r="H29" s="25"/>
    </row>
    <row r="30" spans="1:8" ht="14.25">
      <c r="A30" s="6" t="s">
        <v>123</v>
      </c>
      <c r="B30" s="5" t="s">
        <v>124</v>
      </c>
      <c r="C30" s="93">
        <f>SUM(C28:C29)</f>
        <v>0</v>
      </c>
      <c r="D30" s="25"/>
      <c r="E30" s="25"/>
      <c r="F30" s="25"/>
      <c r="G30" s="25"/>
      <c r="H30" s="101">
        <f>SUM(C30:G30)</f>
        <v>0</v>
      </c>
    </row>
    <row r="31" spans="1:8" ht="14.25">
      <c r="A31" s="6" t="s">
        <v>125</v>
      </c>
      <c r="B31" s="5" t="s">
        <v>126</v>
      </c>
      <c r="C31" s="93">
        <f>SUM(C8,C19,C23,C27,C30)*0.27</f>
        <v>2633998.5</v>
      </c>
      <c r="D31" s="25"/>
      <c r="E31" s="25"/>
      <c r="F31" s="25"/>
      <c r="G31" s="25"/>
      <c r="H31" s="101">
        <f>SUM(C31:G31)</f>
        <v>2633998.5</v>
      </c>
    </row>
    <row r="32" spans="1:8" ht="15">
      <c r="A32" s="18" t="s">
        <v>346</v>
      </c>
      <c r="B32" s="8" t="s">
        <v>127</v>
      </c>
      <c r="C32" s="99">
        <f>SUM(C30,C27,C23,C19,C14,C8,C31)</f>
        <v>21889548.5</v>
      </c>
      <c r="D32" s="25"/>
      <c r="E32" s="25"/>
      <c r="F32" s="25"/>
      <c r="G32" s="25"/>
      <c r="H32" s="101">
        <f>SUM(C32:G32)</f>
        <v>21889548.5</v>
      </c>
    </row>
    <row r="33" spans="1:8" ht="14.25">
      <c r="A33" s="12" t="s">
        <v>606</v>
      </c>
      <c r="B33" s="7"/>
      <c r="C33" s="93">
        <v>81638366</v>
      </c>
      <c r="D33" s="25"/>
      <c r="E33" s="25"/>
      <c r="F33" s="25"/>
      <c r="G33" s="25"/>
      <c r="H33" s="25"/>
    </row>
    <row r="34" spans="1:8" ht="14.25">
      <c r="A34" s="12" t="s">
        <v>607</v>
      </c>
      <c r="B34" s="7"/>
      <c r="C34" s="93">
        <v>3931920</v>
      </c>
      <c r="D34" s="25"/>
      <c r="E34" s="25"/>
      <c r="F34" s="25"/>
      <c r="G34" s="25"/>
      <c r="H34" s="25"/>
    </row>
    <row r="35" spans="1:8" ht="14.25">
      <c r="A35" s="12"/>
      <c r="B35" s="7"/>
      <c r="C35" s="93"/>
      <c r="D35" s="25"/>
      <c r="E35" s="25"/>
      <c r="F35" s="25"/>
      <c r="G35" s="25"/>
      <c r="H35" s="25"/>
    </row>
    <row r="36" spans="1:8" ht="14.25">
      <c r="A36" s="12"/>
      <c r="B36" s="7"/>
      <c r="C36" s="93"/>
      <c r="D36" s="25"/>
      <c r="E36" s="25"/>
      <c r="F36" s="25"/>
      <c r="G36" s="25"/>
      <c r="H36" s="25"/>
    </row>
    <row r="37" spans="1:8" ht="14.25">
      <c r="A37" s="12"/>
      <c r="B37" s="7"/>
      <c r="C37" s="93"/>
      <c r="D37" s="25"/>
      <c r="E37" s="25"/>
      <c r="F37" s="25"/>
      <c r="G37" s="25"/>
      <c r="H37" s="25"/>
    </row>
    <row r="38" spans="1:8" ht="14.25">
      <c r="A38" s="12"/>
      <c r="B38" s="7"/>
      <c r="C38" s="93"/>
      <c r="D38" s="25"/>
      <c r="E38" s="25"/>
      <c r="F38" s="25"/>
      <c r="G38" s="25"/>
      <c r="H38" s="25"/>
    </row>
    <row r="39" spans="1:8" ht="14.25">
      <c r="A39" s="12"/>
      <c r="B39" s="7"/>
      <c r="C39" s="93"/>
      <c r="D39" s="25"/>
      <c r="E39" s="25"/>
      <c r="F39" s="25"/>
      <c r="G39" s="25"/>
      <c r="H39" s="25"/>
    </row>
    <row r="40" spans="1:8" ht="14.25">
      <c r="A40" s="14" t="s">
        <v>128</v>
      </c>
      <c r="B40" s="7" t="s">
        <v>129</v>
      </c>
      <c r="C40" s="99">
        <f>SUM(C33:C39)</f>
        <v>85570286</v>
      </c>
      <c r="D40" s="25"/>
      <c r="E40" s="25"/>
      <c r="F40" s="25"/>
      <c r="G40" s="25"/>
      <c r="H40" s="101">
        <f>SUM(C40:G40)</f>
        <v>85570286</v>
      </c>
    </row>
    <row r="41" spans="1:8" ht="14.25">
      <c r="A41" s="12"/>
      <c r="B41" s="5"/>
      <c r="C41" s="93"/>
      <c r="D41" s="25"/>
      <c r="E41" s="25"/>
      <c r="F41" s="25"/>
      <c r="G41" s="25"/>
      <c r="H41" s="25"/>
    </row>
    <row r="42" spans="1:8" ht="14.25">
      <c r="A42" s="12"/>
      <c r="B42" s="5"/>
      <c r="C42" s="93"/>
      <c r="D42" s="25"/>
      <c r="E42" s="25"/>
      <c r="F42" s="25"/>
      <c r="G42" s="25"/>
      <c r="H42" s="25"/>
    </row>
    <row r="43" spans="1:8" ht="14.25">
      <c r="A43" s="12"/>
      <c r="B43" s="5"/>
      <c r="C43" s="93"/>
      <c r="D43" s="25"/>
      <c r="E43" s="25"/>
      <c r="F43" s="25"/>
      <c r="G43" s="25"/>
      <c r="H43" s="25"/>
    </row>
    <row r="44" spans="1:8" ht="14.25">
      <c r="A44" s="12"/>
      <c r="B44" s="5"/>
      <c r="C44" s="93"/>
      <c r="D44" s="25"/>
      <c r="E44" s="25"/>
      <c r="F44" s="25"/>
      <c r="G44" s="25"/>
      <c r="H44" s="25"/>
    </row>
    <row r="45" spans="1:8" ht="14.25">
      <c r="A45" s="14" t="s">
        <v>130</v>
      </c>
      <c r="B45" s="7" t="s">
        <v>131</v>
      </c>
      <c r="C45" s="99">
        <f>SUM(C41:C44)</f>
        <v>0</v>
      </c>
      <c r="D45" s="25"/>
      <c r="E45" s="25"/>
      <c r="F45" s="25"/>
      <c r="G45" s="25"/>
      <c r="H45" s="101">
        <f>SUM(C45:G45)</f>
        <v>0</v>
      </c>
    </row>
    <row r="46" spans="1:8" ht="14.25">
      <c r="A46" s="12"/>
      <c r="B46" s="5"/>
      <c r="C46" s="93"/>
      <c r="D46" s="25"/>
      <c r="E46" s="25"/>
      <c r="F46" s="25"/>
      <c r="G46" s="25"/>
      <c r="H46" s="25"/>
    </row>
    <row r="47" spans="1:8" ht="14.25">
      <c r="A47" s="12"/>
      <c r="B47" s="5"/>
      <c r="C47" s="93"/>
      <c r="D47" s="25"/>
      <c r="E47" s="25"/>
      <c r="F47" s="25"/>
      <c r="G47" s="25"/>
      <c r="H47" s="25"/>
    </row>
    <row r="48" spans="1:8" ht="14.25">
      <c r="A48" s="12"/>
      <c r="B48" s="5"/>
      <c r="C48" s="93"/>
      <c r="D48" s="25"/>
      <c r="E48" s="25"/>
      <c r="F48" s="25"/>
      <c r="G48" s="25"/>
      <c r="H48" s="25"/>
    </row>
    <row r="49" spans="1:8" ht="14.25">
      <c r="A49" s="12"/>
      <c r="B49" s="5"/>
      <c r="C49" s="93"/>
      <c r="D49" s="25"/>
      <c r="E49" s="25"/>
      <c r="F49" s="25"/>
      <c r="G49" s="25"/>
      <c r="H49" s="25"/>
    </row>
    <row r="50" spans="1:8" ht="14.25">
      <c r="A50" s="12" t="s">
        <v>132</v>
      </c>
      <c r="B50" s="5" t="s">
        <v>133</v>
      </c>
      <c r="C50" s="93">
        <f>SUM(C46:C49)</f>
        <v>0</v>
      </c>
      <c r="D50" s="25"/>
      <c r="E50" s="25"/>
      <c r="F50" s="25"/>
      <c r="G50" s="25"/>
      <c r="H50" s="101">
        <f>SUM(C50:G50)</f>
        <v>0</v>
      </c>
    </row>
    <row r="51" spans="1:8" ht="14.25">
      <c r="A51" s="14" t="s">
        <v>134</v>
      </c>
      <c r="B51" s="7" t="s">
        <v>135</v>
      </c>
      <c r="C51" s="99">
        <f>C40*0.27</f>
        <v>23103977.220000003</v>
      </c>
      <c r="D51" s="25"/>
      <c r="E51" s="25"/>
      <c r="F51" s="25"/>
      <c r="G51" s="25"/>
      <c r="H51" s="101">
        <f>SUM(C51:G51)</f>
        <v>23103977.220000003</v>
      </c>
    </row>
    <row r="52" spans="1:8" ht="15">
      <c r="A52" s="18" t="s">
        <v>347</v>
      </c>
      <c r="B52" s="8" t="s">
        <v>136</v>
      </c>
      <c r="C52" s="99">
        <f>SUM(C50,C45,C40,C51)</f>
        <v>108674263.22</v>
      </c>
      <c r="D52" s="25"/>
      <c r="E52" s="25"/>
      <c r="F52" s="25"/>
      <c r="G52" s="25"/>
      <c r="H52" s="101">
        <f>SUM(C52:G52)</f>
        <v>108674263.22</v>
      </c>
    </row>
    <row r="55" spans="1:7" ht="14.25">
      <c r="A55" s="41" t="s">
        <v>556</v>
      </c>
      <c r="B55" s="41" t="s">
        <v>557</v>
      </c>
      <c r="C55" s="41" t="s">
        <v>558</v>
      </c>
      <c r="D55" s="41" t="s">
        <v>559</v>
      </c>
      <c r="E55" s="3"/>
      <c r="F55" s="3"/>
      <c r="G55" s="3"/>
    </row>
    <row r="56" spans="1:7" ht="14.25">
      <c r="A56" s="40"/>
      <c r="B56" s="40"/>
      <c r="C56" s="40"/>
      <c r="D56" s="40"/>
      <c r="E56" s="3"/>
      <c r="F56" s="3"/>
      <c r="G56" s="3"/>
    </row>
    <row r="57" spans="1:7" ht="14.25">
      <c r="A57" s="40"/>
      <c r="B57" s="40"/>
      <c r="C57" s="40"/>
      <c r="D57" s="40"/>
      <c r="E57" s="3"/>
      <c r="F57" s="3"/>
      <c r="G57" s="3"/>
    </row>
    <row r="58" spans="1:7" ht="14.25">
      <c r="A58" s="40"/>
      <c r="B58" s="40"/>
      <c r="C58" s="40"/>
      <c r="D58" s="40"/>
      <c r="E58" s="3"/>
      <c r="F58" s="3"/>
      <c r="G58" s="3"/>
    </row>
    <row r="59" spans="1:7" ht="14.25">
      <c r="A59" s="40"/>
      <c r="B59" s="40"/>
      <c r="C59" s="40"/>
      <c r="D59" s="40"/>
      <c r="E59" s="3"/>
      <c r="F59" s="3"/>
      <c r="G59" s="3"/>
    </row>
    <row r="60" spans="1:7" ht="14.25">
      <c r="A60" s="12" t="s">
        <v>114</v>
      </c>
      <c r="B60" s="5" t="s">
        <v>115</v>
      </c>
      <c r="C60" s="40"/>
      <c r="D60" s="40"/>
      <c r="E60" s="3"/>
      <c r="F60" s="3"/>
      <c r="G60" s="3"/>
    </row>
    <row r="61" spans="1:7" ht="14.25">
      <c r="A61" s="12"/>
      <c r="B61" s="5"/>
      <c r="C61" s="40"/>
      <c r="D61" s="40"/>
      <c r="E61" s="3"/>
      <c r="F61" s="3"/>
      <c r="G61" s="3"/>
    </row>
    <row r="62" spans="1:7" ht="14.25">
      <c r="A62" s="12"/>
      <c r="B62" s="5"/>
      <c r="C62" s="40"/>
      <c r="D62" s="40"/>
      <c r="E62" s="3"/>
      <c r="F62" s="3"/>
      <c r="G62" s="3"/>
    </row>
    <row r="63" spans="1:7" ht="14.25">
      <c r="A63" s="12"/>
      <c r="B63" s="5"/>
      <c r="C63" s="40"/>
      <c r="D63" s="40"/>
      <c r="E63" s="3"/>
      <c r="F63" s="3"/>
      <c r="G63" s="3"/>
    </row>
    <row r="64" spans="1:7" ht="14.25">
      <c r="A64" s="12"/>
      <c r="B64" s="5"/>
      <c r="C64" s="40"/>
      <c r="D64" s="40"/>
      <c r="E64" s="3"/>
      <c r="F64" s="3"/>
      <c r="G64" s="3"/>
    </row>
    <row r="65" spans="1:7" ht="14.25">
      <c r="A65" s="12" t="s">
        <v>345</v>
      </c>
      <c r="B65" s="5" t="s">
        <v>116</v>
      </c>
      <c r="C65" s="40"/>
      <c r="D65" s="40"/>
      <c r="E65" s="3"/>
      <c r="F65" s="3"/>
      <c r="G65" s="3"/>
    </row>
    <row r="66" spans="1:7" ht="14.25">
      <c r="A66" s="12"/>
      <c r="B66" s="5"/>
      <c r="C66" s="40"/>
      <c r="D66" s="40"/>
      <c r="E66" s="3"/>
      <c r="F66" s="3"/>
      <c r="G66" s="3"/>
    </row>
    <row r="67" spans="1:7" ht="14.25">
      <c r="A67" s="12"/>
      <c r="B67" s="5"/>
      <c r="C67" s="40"/>
      <c r="D67" s="40"/>
      <c r="E67" s="3"/>
      <c r="F67" s="3"/>
      <c r="G67" s="3"/>
    </row>
    <row r="68" spans="1:7" ht="14.25">
      <c r="A68" s="12"/>
      <c r="B68" s="5"/>
      <c r="C68" s="40"/>
      <c r="D68" s="40"/>
      <c r="E68" s="3"/>
      <c r="F68" s="3"/>
      <c r="G68" s="3"/>
    </row>
    <row r="69" spans="1:7" ht="14.25">
      <c r="A69" s="12"/>
      <c r="B69" s="5"/>
      <c r="C69" s="40"/>
      <c r="D69" s="40"/>
      <c r="E69" s="3"/>
      <c r="F69" s="3"/>
      <c r="G69" s="3"/>
    </row>
    <row r="70" spans="1:7" ht="14.25">
      <c r="A70" s="4" t="s">
        <v>117</v>
      </c>
      <c r="B70" s="5" t="s">
        <v>118</v>
      </c>
      <c r="C70" s="40"/>
      <c r="D70" s="40"/>
      <c r="E70" s="3"/>
      <c r="F70" s="3"/>
      <c r="G70" s="3"/>
    </row>
    <row r="71" spans="1:7" ht="14.25">
      <c r="A71" s="4"/>
      <c r="B71" s="5"/>
      <c r="C71" s="40"/>
      <c r="D71" s="40"/>
      <c r="E71" s="3"/>
      <c r="F71" s="3"/>
      <c r="G71" s="3"/>
    </row>
    <row r="72" spans="1:7" ht="14.25">
      <c r="A72" s="4"/>
      <c r="B72" s="5"/>
      <c r="C72" s="40"/>
      <c r="D72" s="40"/>
      <c r="E72" s="3"/>
      <c r="F72" s="3"/>
      <c r="G72" s="3"/>
    </row>
    <row r="73" spans="1:7" ht="14.25">
      <c r="A73" s="12" t="s">
        <v>119</v>
      </c>
      <c r="B73" s="5" t="s">
        <v>120</v>
      </c>
      <c r="C73" s="40"/>
      <c r="D73" s="40"/>
      <c r="E73" s="3"/>
      <c r="F73" s="3"/>
      <c r="G73" s="3"/>
    </row>
    <row r="74" spans="1:7" ht="15">
      <c r="A74" s="18" t="s">
        <v>346</v>
      </c>
      <c r="B74" s="8" t="s">
        <v>127</v>
      </c>
      <c r="C74" s="40"/>
      <c r="D74" s="40"/>
      <c r="E74" s="3"/>
      <c r="F74" s="3"/>
      <c r="G74" s="3"/>
    </row>
    <row r="75" spans="1:7" ht="14.25">
      <c r="A75" s="12"/>
      <c r="B75" s="7"/>
      <c r="C75" s="40"/>
      <c r="D75" s="40"/>
      <c r="E75" s="3"/>
      <c r="F75" s="3"/>
      <c r="G75" s="3"/>
    </row>
    <row r="76" spans="1:7" ht="14.25">
      <c r="A76" s="14"/>
      <c r="B76" s="7"/>
      <c r="C76" s="40"/>
      <c r="D76" s="40"/>
      <c r="E76" s="3"/>
      <c r="F76" s="3"/>
      <c r="G76" s="3"/>
    </row>
    <row r="77" spans="1:7" ht="14.25">
      <c r="A77" s="14"/>
      <c r="B77" s="7"/>
      <c r="C77" s="40"/>
      <c r="D77" s="40"/>
      <c r="E77" s="3"/>
      <c r="F77" s="3"/>
      <c r="G77" s="3"/>
    </row>
    <row r="78" spans="1:7" ht="14.25">
      <c r="A78" s="14"/>
      <c r="B78" s="7"/>
      <c r="C78" s="40"/>
      <c r="D78" s="40"/>
      <c r="E78" s="3"/>
      <c r="F78" s="3"/>
      <c r="G78" s="3"/>
    </row>
    <row r="79" spans="1:7" ht="14.25">
      <c r="A79" s="12" t="s">
        <v>128</v>
      </c>
      <c r="B79" s="5" t="s">
        <v>129</v>
      </c>
      <c r="C79" s="40"/>
      <c r="D79" s="40"/>
      <c r="E79" s="3"/>
      <c r="F79" s="3"/>
      <c r="G79" s="3"/>
    </row>
    <row r="80" spans="1:7" ht="14.25">
      <c r="A80" s="12"/>
      <c r="B80" s="5"/>
      <c r="C80" s="40"/>
      <c r="D80" s="40"/>
      <c r="E80" s="3"/>
      <c r="F80" s="3"/>
      <c r="G80" s="3"/>
    </row>
    <row r="81" spans="1:7" ht="14.25">
      <c r="A81" s="12"/>
      <c r="B81" s="5"/>
      <c r="C81" s="40"/>
      <c r="D81" s="40"/>
      <c r="E81" s="3"/>
      <c r="F81" s="3"/>
      <c r="G81" s="3"/>
    </row>
    <row r="82" spans="1:7" ht="14.25">
      <c r="A82" s="12"/>
      <c r="B82" s="5"/>
      <c r="C82" s="40"/>
      <c r="D82" s="40"/>
      <c r="E82" s="3"/>
      <c r="F82" s="3"/>
      <c r="G82" s="3"/>
    </row>
    <row r="83" spans="1:7" ht="14.25">
      <c r="A83" s="12"/>
      <c r="B83" s="5"/>
      <c r="C83" s="40"/>
      <c r="D83" s="40"/>
      <c r="E83" s="3"/>
      <c r="F83" s="3"/>
      <c r="G83" s="3"/>
    </row>
    <row r="84" spans="1:7" ht="14.25">
      <c r="A84" s="12" t="s">
        <v>130</v>
      </c>
      <c r="B84" s="5" t="s">
        <v>131</v>
      </c>
      <c r="C84" s="40"/>
      <c r="D84" s="40"/>
      <c r="E84" s="3"/>
      <c r="F84" s="3"/>
      <c r="G84" s="3"/>
    </row>
    <row r="85" spans="1:7" ht="14.25">
      <c r="A85" s="12"/>
      <c r="B85" s="5"/>
      <c r="C85" s="40"/>
      <c r="D85" s="40"/>
      <c r="E85" s="3"/>
      <c r="F85" s="3"/>
      <c r="G85" s="3"/>
    </row>
    <row r="86" spans="1:7" ht="14.25">
      <c r="A86" s="12"/>
      <c r="B86" s="5"/>
      <c r="C86" s="40"/>
      <c r="D86" s="40"/>
      <c r="E86" s="3"/>
      <c r="F86" s="3"/>
      <c r="G86" s="3"/>
    </row>
    <row r="87" spans="1:7" ht="14.25">
      <c r="A87" s="12"/>
      <c r="B87" s="5"/>
      <c r="C87" s="40"/>
      <c r="D87" s="40"/>
      <c r="E87" s="3"/>
      <c r="F87" s="3"/>
      <c r="G87" s="3"/>
    </row>
    <row r="88" spans="1:7" ht="14.25">
      <c r="A88" s="12"/>
      <c r="B88" s="5"/>
      <c r="C88" s="40"/>
      <c r="D88" s="40"/>
      <c r="E88" s="3"/>
      <c r="F88" s="3"/>
      <c r="G88" s="3"/>
    </row>
    <row r="89" spans="1:7" ht="14.25">
      <c r="A89" s="12" t="s">
        <v>132</v>
      </c>
      <c r="B89" s="5" t="s">
        <v>133</v>
      </c>
      <c r="C89" s="40"/>
      <c r="D89" s="40"/>
      <c r="E89" s="3"/>
      <c r="F89" s="3"/>
      <c r="G89" s="3"/>
    </row>
    <row r="90" spans="1:7" ht="15">
      <c r="A90" s="18" t="s">
        <v>347</v>
      </c>
      <c r="B90" s="8" t="s">
        <v>136</v>
      </c>
      <c r="C90" s="40"/>
      <c r="D90" s="40"/>
      <c r="E90" s="3"/>
      <c r="F90" s="3"/>
      <c r="G90" s="3"/>
    </row>
    <row r="91" spans="1:7" ht="14.25">
      <c r="A91" s="3"/>
      <c r="B91" s="3"/>
      <c r="C91" s="3"/>
      <c r="D91" s="3"/>
      <c r="E91" s="3"/>
      <c r="F91" s="3"/>
      <c r="G91" s="3"/>
    </row>
    <row r="92" spans="1:7" ht="14.25">
      <c r="A92" s="3"/>
      <c r="B92" s="3"/>
      <c r="C92" s="3"/>
      <c r="D92" s="3"/>
      <c r="E92" s="3"/>
      <c r="F92" s="3"/>
      <c r="G92" s="3"/>
    </row>
    <row r="93" spans="1:7" ht="14.25">
      <c r="A93" s="3"/>
      <c r="B93" s="3"/>
      <c r="C93" s="3"/>
      <c r="D93" s="3"/>
      <c r="E93" s="3"/>
      <c r="F93" s="3"/>
      <c r="G93" s="3"/>
    </row>
    <row r="94" spans="1:7" ht="14.25">
      <c r="A94" s="3"/>
      <c r="B94" s="3"/>
      <c r="C94" s="3"/>
      <c r="D94" s="3"/>
      <c r="E94" s="3"/>
      <c r="F94" s="3"/>
      <c r="G94" s="3"/>
    </row>
    <row r="95" spans="1:7" ht="14.25">
      <c r="A95" s="3"/>
      <c r="B95" s="3"/>
      <c r="C95" s="3"/>
      <c r="D95" s="3"/>
      <c r="E95" s="3"/>
      <c r="F95" s="3"/>
      <c r="G95" s="3"/>
    </row>
    <row r="96" spans="1:7" ht="14.25">
      <c r="A96" s="3"/>
      <c r="B96" s="3"/>
      <c r="C96" s="3"/>
      <c r="D96" s="3"/>
      <c r="E96" s="3"/>
      <c r="F96" s="3"/>
      <c r="G96" s="3"/>
    </row>
  </sheetData>
  <sheetProtection/>
  <mergeCells count="2">
    <mergeCell ref="A1:H1"/>
    <mergeCell ref="A2:H2"/>
  </mergeCells>
  <printOptions/>
  <pageMargins left="0.7086614173228347" right="0.21" top="0.34" bottom="0.22" header="0.13" footer="0.15"/>
  <pageSetup horizontalDpi="600" verticalDpi="600" orientation="landscape" paperSize="9" scale="67" r:id="rId1"/>
  <headerFooter>
    <oddHeader>&amp;C/2020. (  ) önkormányzati rendelet 3.1 melléklete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workbookViewId="0" topLeftCell="A1">
      <selection activeCell="H65" sqref="H65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  <col min="10" max="11" width="0" style="0" hidden="1" customWidth="1"/>
  </cols>
  <sheetData>
    <row r="1" spans="1:8" ht="24" customHeight="1">
      <c r="A1" s="175" t="s">
        <v>602</v>
      </c>
      <c r="B1" s="179"/>
      <c r="C1" s="179"/>
      <c r="D1" s="179"/>
      <c r="E1" s="179"/>
      <c r="F1" s="179"/>
      <c r="G1" s="179"/>
      <c r="H1" s="179"/>
    </row>
    <row r="2" spans="1:8" ht="23.25" customHeight="1">
      <c r="A2" s="176" t="s">
        <v>584</v>
      </c>
      <c r="B2" s="177"/>
      <c r="C2" s="177"/>
      <c r="D2" s="177"/>
      <c r="E2" s="177"/>
      <c r="F2" s="177"/>
      <c r="G2" s="177"/>
      <c r="H2" s="177"/>
    </row>
    <row r="3" ht="18">
      <c r="A3" s="45"/>
    </row>
    <row r="5" spans="1:8" ht="53.25">
      <c r="A5" s="1" t="s">
        <v>11</v>
      </c>
      <c r="B5" s="2" t="s">
        <v>12</v>
      </c>
      <c r="C5" s="72" t="s">
        <v>570</v>
      </c>
      <c r="D5" s="72" t="s">
        <v>573</v>
      </c>
      <c r="E5" s="54" t="s">
        <v>561</v>
      </c>
      <c r="F5" s="54" t="s">
        <v>561</v>
      </c>
      <c r="G5" s="54" t="s">
        <v>561</v>
      </c>
      <c r="H5" s="61" t="s">
        <v>562</v>
      </c>
    </row>
    <row r="6" spans="1:8" ht="14.25">
      <c r="A6" s="25"/>
      <c r="B6" s="25"/>
      <c r="C6" s="101"/>
      <c r="D6" s="101"/>
      <c r="E6" s="101"/>
      <c r="F6" s="101"/>
      <c r="G6" s="101"/>
      <c r="H6" s="101"/>
    </row>
    <row r="7" spans="1:8" ht="14.25">
      <c r="A7" s="25"/>
      <c r="B7" s="25"/>
      <c r="C7" s="101"/>
      <c r="D7" s="101"/>
      <c r="E7" s="101"/>
      <c r="F7" s="101"/>
      <c r="G7" s="101"/>
      <c r="H7" s="101"/>
    </row>
    <row r="8" spans="1:8" ht="14.25">
      <c r="A8" s="25"/>
      <c r="B8" s="25"/>
      <c r="C8" s="101"/>
      <c r="D8" s="101"/>
      <c r="E8" s="101"/>
      <c r="F8" s="101"/>
      <c r="G8" s="101"/>
      <c r="H8" s="101"/>
    </row>
    <row r="9" spans="1:8" ht="14.25">
      <c r="A9" s="25"/>
      <c r="B9" s="25"/>
      <c r="C9" s="92">
        <v>107140189</v>
      </c>
      <c r="D9" s="101"/>
      <c r="E9" s="101"/>
      <c r="F9" s="101"/>
      <c r="G9" s="101"/>
      <c r="H9" s="101"/>
    </row>
    <row r="10" spans="1:8" ht="14.25">
      <c r="A10" s="14" t="s">
        <v>555</v>
      </c>
      <c r="B10" s="7" t="s">
        <v>112</v>
      </c>
      <c r="C10" s="101">
        <f>SUM(C6:C9)</f>
        <v>107140189</v>
      </c>
      <c r="D10" s="101"/>
      <c r="E10" s="101"/>
      <c r="F10" s="101"/>
      <c r="G10" s="101"/>
      <c r="H10" s="101">
        <f>SUM(C10:G10)</f>
        <v>107140189</v>
      </c>
    </row>
    <row r="11" spans="1:8" ht="14.25">
      <c r="A11" s="12"/>
      <c r="B11" s="7"/>
      <c r="C11" s="101"/>
      <c r="D11" s="101"/>
      <c r="E11" s="101"/>
      <c r="F11" s="101"/>
      <c r="G11" s="101"/>
      <c r="H11" s="101"/>
    </row>
    <row r="12" spans="1:8" ht="14.25" hidden="1">
      <c r="A12" s="12"/>
      <c r="B12" s="7"/>
      <c r="C12" s="101"/>
      <c r="D12" s="101"/>
      <c r="E12" s="101"/>
      <c r="F12" s="101"/>
      <c r="G12" s="101"/>
      <c r="H12" s="101"/>
    </row>
    <row r="13" spans="1:8" ht="14.25">
      <c r="A13" s="12"/>
      <c r="B13" s="7"/>
      <c r="C13" s="101"/>
      <c r="D13" s="101"/>
      <c r="E13" s="101"/>
      <c r="F13" s="101"/>
      <c r="G13" s="101"/>
      <c r="H13" s="101"/>
    </row>
    <row r="14" spans="1:8" ht="14.25">
      <c r="A14" s="12"/>
      <c r="B14" s="7"/>
      <c r="C14" s="101"/>
      <c r="D14" s="101"/>
      <c r="E14" s="101"/>
      <c r="F14" s="101"/>
      <c r="G14" s="101"/>
      <c r="H14" s="101"/>
    </row>
    <row r="15" spans="1:8" ht="14.25">
      <c r="A15" s="12"/>
      <c r="B15" s="7"/>
      <c r="C15" s="101"/>
      <c r="D15" s="101"/>
      <c r="E15" s="101"/>
      <c r="F15" s="101"/>
      <c r="G15" s="101"/>
      <c r="H15" s="101"/>
    </row>
    <row r="16" spans="1:8" ht="14.25">
      <c r="A16" s="12"/>
      <c r="B16" s="7"/>
      <c r="C16" s="101"/>
      <c r="D16" s="101"/>
      <c r="E16" s="101"/>
      <c r="F16" s="101"/>
      <c r="G16" s="101"/>
      <c r="H16" s="101"/>
    </row>
    <row r="17" spans="1:8" ht="14.25">
      <c r="A17" s="14" t="s">
        <v>554</v>
      </c>
      <c r="B17" s="7" t="s">
        <v>112</v>
      </c>
      <c r="C17" s="101">
        <f>SUM(C11:C16)</f>
        <v>0</v>
      </c>
      <c r="D17" s="101"/>
      <c r="E17" s="101"/>
      <c r="F17" s="101"/>
      <c r="G17" s="101"/>
      <c r="H17" s="101">
        <f>SUM(C17:G17)</f>
        <v>0</v>
      </c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  <headerFooter>
    <oddHeader>&amp;R/2020. (  ) önkormányzati redelet 4.1 melléklete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workbookViewId="0" topLeftCell="A1">
      <selection activeCell="H65" sqref="H65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21.57421875" style="0" customWidth="1"/>
    <col min="5" max="5" width="22.7109375" style="0" customWidth="1"/>
    <col min="6" max="6" width="22.57421875" style="0" customWidth="1"/>
    <col min="7" max="7" width="19.57421875" style="0" customWidth="1"/>
    <col min="10" max="11" width="0" style="0" hidden="1" customWidth="1"/>
  </cols>
  <sheetData>
    <row r="1" spans="1:7" ht="23.25" customHeight="1">
      <c r="A1" s="175" t="s">
        <v>602</v>
      </c>
      <c r="B1" s="177"/>
      <c r="C1" s="177"/>
      <c r="D1" s="177"/>
      <c r="E1" s="177"/>
      <c r="F1" s="177"/>
      <c r="G1" s="177"/>
    </row>
    <row r="2" spans="1:7" ht="25.5" customHeight="1">
      <c r="A2" s="180" t="s">
        <v>574</v>
      </c>
      <c r="B2" s="177"/>
      <c r="C2" s="177"/>
      <c r="D2" s="177"/>
      <c r="E2" s="177"/>
      <c r="F2" s="177"/>
      <c r="G2" s="177"/>
    </row>
    <row r="3" spans="1:7" ht="21.75" customHeight="1">
      <c r="A3" s="64"/>
      <c r="B3" s="60"/>
      <c r="C3" s="60"/>
      <c r="D3" s="60"/>
      <c r="E3" s="60"/>
      <c r="F3" s="60"/>
      <c r="G3" s="60"/>
    </row>
    <row r="4" ht="16.5" customHeight="1">
      <c r="A4" s="3" t="s">
        <v>560</v>
      </c>
    </row>
    <row r="5" spans="1:7" ht="42" customHeight="1">
      <c r="A5" s="41" t="s">
        <v>556</v>
      </c>
      <c r="B5" s="2" t="s">
        <v>12</v>
      </c>
      <c r="C5" s="90" t="s">
        <v>575</v>
      </c>
      <c r="D5" s="90" t="s">
        <v>576</v>
      </c>
      <c r="E5" s="90" t="s">
        <v>577</v>
      </c>
      <c r="F5" s="62" t="s">
        <v>2</v>
      </c>
      <c r="G5" s="41" t="s">
        <v>3</v>
      </c>
    </row>
    <row r="6" spans="1:7" ht="26.25" customHeight="1">
      <c r="A6" s="63" t="s">
        <v>0</v>
      </c>
      <c r="B6" s="4" t="s">
        <v>165</v>
      </c>
      <c r="C6" s="93">
        <v>105380660</v>
      </c>
      <c r="D6" s="93">
        <v>66436091</v>
      </c>
      <c r="E6" s="93">
        <v>46405839</v>
      </c>
      <c r="F6" s="93"/>
      <c r="G6" s="93">
        <f>SUM(C6:F6)</f>
        <v>218222590</v>
      </c>
    </row>
    <row r="7" spans="1:7" ht="26.25" customHeight="1">
      <c r="A7" s="63" t="s">
        <v>1</v>
      </c>
      <c r="B7" s="4" t="s">
        <v>165</v>
      </c>
      <c r="C7" s="93"/>
      <c r="D7" s="93"/>
      <c r="E7" s="93"/>
      <c r="F7" s="93"/>
      <c r="G7" s="93">
        <f>SUM(C7:F7)</f>
        <v>0</v>
      </c>
    </row>
    <row r="8" spans="1:7" ht="22.5" customHeight="1">
      <c r="A8" s="41" t="s">
        <v>4</v>
      </c>
      <c r="B8" s="41"/>
      <c r="C8" s="93">
        <f>SUM(C6:C7)</f>
        <v>105380660</v>
      </c>
      <c r="D8" s="93">
        <f>SUM(D6:D7)</f>
        <v>66436091</v>
      </c>
      <c r="E8" s="93">
        <f>SUM(E6:E7)</f>
        <v>46405839</v>
      </c>
      <c r="F8" s="93">
        <f>SUM(F6:F7)</f>
        <v>0</v>
      </c>
      <c r="G8" s="93">
        <f>SUM(C8:F8)</f>
        <v>218222590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  <headerFooter>
    <oddHeader>&amp;R/2020. (  ) önkormányzati redelet 5.1 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penzugy</cp:lastModifiedBy>
  <cp:lastPrinted>2020-03-05T10:42:51Z</cp:lastPrinted>
  <dcterms:created xsi:type="dcterms:W3CDTF">2014-01-03T21:48:14Z</dcterms:created>
  <dcterms:modified xsi:type="dcterms:W3CDTF">2020-03-05T11:50:57Z</dcterms:modified>
  <cp:category/>
  <cp:version/>
  <cp:contentType/>
  <cp:contentStatus/>
</cp:coreProperties>
</file>