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13"/>
  </bookViews>
  <sheets>
    <sheet name="1.melléklet" sheetId="1" r:id="rId1"/>
    <sheet name="1 melléklet" sheetId="2" state="hidden" r:id="rId2"/>
    <sheet name="1  melléklet" sheetId="3" state="hidden" r:id="rId3"/>
    <sheet name="2.melléklet" sheetId="4" r:id="rId4"/>
    <sheet name="2 melléklet" sheetId="5" state="hidden" r:id="rId5"/>
    <sheet name="2  melléklet" sheetId="6" state="hidden" r:id="rId6"/>
    <sheet name="3.melléklet" sheetId="7" r:id="rId7"/>
    <sheet name="4.melléklet" sheetId="8" r:id="rId8"/>
    <sheet name="5.melléklet" sheetId="9" state="hidden" r:id="rId9"/>
    <sheet name="6.melléklet" sheetId="10" r:id="rId10"/>
    <sheet name="7.melléklet" sheetId="11" r:id="rId11"/>
    <sheet name="8.melléklet" sheetId="12" r:id="rId12"/>
    <sheet name="9.melléklet" sheetId="13" r:id="rId13"/>
    <sheet name="10.melléklet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2">'1  melléklet'!$A$1:$F$123</definedName>
    <definedName name="_xlnm.Print_Area" localSheetId="0">'1.melléklet'!$A$1:$H$122</definedName>
    <definedName name="_xlnm.Print_Area" localSheetId="13">'10.melléklet'!$A$1:$E$33</definedName>
    <definedName name="_xlnm.Print_Area" localSheetId="3">'2.melléklet'!$A$1:$F$97</definedName>
    <definedName name="_xlnm.Print_Area" localSheetId="6">'3.melléklet'!$A$1:$I$59</definedName>
    <definedName name="_xlnm.Print_Area" localSheetId="7">'4.melléklet'!$A$1:$H$16</definedName>
    <definedName name="_xlnm.Print_Area" localSheetId="8">'5.melléklet'!$A$1:$G$9</definedName>
    <definedName name="_xlnm.Print_Area" localSheetId="9">'6.melléklet'!$A$1:$F$39</definedName>
    <definedName name="_xlnm.Print_Area" localSheetId="10">'7.melléklet'!$A$1:$G$117</definedName>
    <definedName name="_xlnm.Print_Area" localSheetId="11">'8.melléklet'!$A$1:$F$116</definedName>
  </definedNames>
  <calcPr fullCalcOnLoad="1"/>
</workbook>
</file>

<file path=xl/sharedStrings.xml><?xml version="1.0" encoding="utf-8"?>
<sst xmlns="http://schemas.openxmlformats.org/spreadsheetml/2006/main" count="2017" uniqueCount="630">
  <si>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</si>
  <si>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</si>
  <si>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</si>
  <si>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</si>
  <si>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</si>
  <si>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</si>
  <si>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</si>
  <si>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</si>
  <si>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</si>
  <si>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</si>
  <si>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</si>
  <si>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</si>
  <si>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</si>
  <si>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</si>
  <si>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</si>
  <si>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</si>
  <si>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</si>
  <si>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</si>
  <si>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</si>
  <si>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</si>
  <si>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</si>
  <si>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</si>
  <si>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</si>
  <si>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</si>
  <si>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</si>
  <si>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</si>
  <si>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</si>
  <si>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</si>
  <si>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</si>
  <si>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</si>
  <si>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</si>
  <si>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</si>
  <si>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</si>
  <si>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</si>
  <si>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</si>
  <si>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</si>
  <si>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</si>
  <si>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</si>
  <si>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</si>
  <si>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</si>
  <si>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</si>
  <si>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</si>
  <si>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</si>
  <si>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</si>
  <si>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</si>
  <si>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</si>
  <si>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</si>
  <si>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</si>
  <si>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</si>
  <si>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</si>
  <si>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</si>
  <si>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</si>
  <si>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</si>
  <si>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</si>
  <si>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</si>
  <si>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</si>
  <si>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</si>
  <si>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</si>
  <si>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</si>
  <si>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</si>
  <si>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</si>
  <si>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</si>
  <si>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</si>
  <si>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</si>
  <si>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</si>
  <si>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</si>
  <si>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</si>
  <si>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</si>
  <si>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</si>
  <si>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</si>
  <si>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</si>
  <si>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</si>
  <si>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</si>
  <si>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</si>
  <si>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</si>
  <si>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</si>
  <si>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</si>
  <si>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</si>
  <si>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</si>
  <si>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</si>
  <si>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</si>
  <si>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</si>
  <si>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</si>
  <si>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</si>
  <si>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</si>
  <si>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</si>
  <si>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</si>
  <si>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</si>
  <si>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</si>
  <si>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</si>
  <si>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</si>
  <si>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</si>
  <si>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</si>
  <si>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</si>
  <si>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</si>
  <si>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</si>
  <si>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</si>
  <si>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</si>
  <si>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</si>
  <si>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</si>
  <si>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</si>
  <si>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</si>
  <si>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</si>
  <si>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</si>
  <si>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</si>
  <si>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</si>
  <si>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</si>
  <si>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</si>
  <si>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</si>
  <si>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</si>
  <si>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</si>
  <si>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</si>
  <si>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</si>
  <si>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</si>
  <si>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</si>
  <si>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</si>
  <si>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</si>
  <si>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</si>
  <si>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</si>
  <si>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</si>
  <si>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</si>
  <si>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</si>
  <si>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</si>
  <si>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</si>
  <si>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</si>
  <si>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</si>
  <si>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</si>
  <si>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</si>
  <si>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</si>
  <si>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</si>
  <si>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</si>
  <si>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</si>
  <si>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</si>
  <si>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</si>
  <si>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</si>
  <si>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</si>
  <si>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</si>
  <si>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</si>
  <si>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</si>
  <si>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</si>
  <si>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</si>
  <si>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</si>
  <si>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</si>
  <si>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</si>
  <si>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</si>
  <si>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</si>
  <si>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</si>
  <si>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</si>
  <si>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</si>
  <si>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</si>
  <si>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</si>
  <si>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</si>
  <si>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</si>
  <si>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</si>
  <si>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</si>
  <si>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</si>
  <si>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</si>
  <si>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</si>
  <si>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</si>
  <si>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</si>
  <si>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</si>
  <si>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</si>
  <si>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</si>
  <si>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</si>
  <si>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</si>
  <si>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</si>
  <si>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</si>
  <si>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</si>
  <si>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</si>
  <si>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</si>
  <si>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</si>
  <si>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</si>
  <si>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</si>
  <si>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</si>
  <si>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</si>
  <si>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</si>
  <si>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</si>
  <si>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</si>
  <si>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</si>
  <si>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</si>
  <si>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</si>
  <si>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</si>
  <si>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</si>
  <si>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</si>
  <si>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</si>
  <si>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</si>
  <si>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</si>
  <si>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</si>
  <si>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</si>
  <si>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</si>
  <si>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</si>
  <si>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</si>
  <si>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</si>
  <si>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</si>
  <si>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</si>
  <si>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</si>
  <si>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</si>
  <si>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</si>
  <si>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</si>
  <si>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</si>
  <si>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</si>
  <si>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</si>
  <si>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</si>
  <si>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</si>
  <si>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</si>
  <si>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</si>
  <si>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</si>
  <si>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</si>
  <si>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</si>
  <si>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</si>
  <si>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</si>
  <si>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</si>
  <si>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</si>
  <si>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</si>
  <si>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</si>
  <si>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</si>
  <si>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</si>
  <si>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</si>
  <si>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</si>
  <si>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</si>
  <si>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</si>
  <si>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</si>
  <si>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</si>
  <si>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</si>
  <si>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</si>
  <si>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</si>
  <si>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</si>
  <si>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</si>
  <si>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</si>
  <si>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</si>
  <si>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</si>
  <si>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</si>
  <si>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</si>
  <si>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</si>
  <si>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</si>
  <si>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</si>
  <si>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</si>
  <si>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</si>
  <si>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</si>
  <si>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</si>
  <si>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</si>
  <si>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</si>
  <si>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</si>
  <si>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</si>
  <si>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</si>
  <si>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</si>
  <si>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</si>
  <si>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</si>
  <si>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</si>
  <si>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</si>
  <si>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</si>
  <si>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</si>
  <si>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</si>
  <si>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</si>
  <si>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</si>
  <si>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</si>
  <si>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</si>
  <si>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</si>
  <si>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</si>
  <si>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</si>
  <si>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</si>
  <si>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</si>
  <si>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</si>
  <si>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</si>
  <si>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</si>
  <si>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</si>
  <si>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</si>
  <si>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</si>
  <si>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</si>
  <si>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</si>
  <si>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</si>
  <si>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</si>
  <si>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</si>
  <si>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</si>
  <si>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</si>
  <si>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</si>
  <si>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</si>
  <si>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</si>
  <si>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</si>
  <si>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</si>
  <si>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</si>
  <si>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</si>
  <si>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</si>
  <si>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</si>
  <si>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</si>
  <si>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</si>
  <si>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</si>
  <si>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</si>
  <si>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</si>
  <si>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</si>
  <si>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</si>
  <si>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</si>
  <si>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</si>
  <si>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</si>
  <si>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</si>
  <si>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</si>
  <si>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</si>
  <si>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</si>
  <si>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</si>
  <si>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</si>
  <si>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</si>
  <si>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</si>
  <si>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</si>
  <si>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</si>
  <si>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</si>
  <si>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</si>
  <si>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</si>
  <si>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</si>
  <si>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</si>
  <si>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</si>
  <si>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</si>
  <si>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</si>
  <si>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</si>
  <si>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</si>
  <si>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</si>
  <si>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</si>
  <si>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</si>
  <si>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</si>
  <si>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</si>
  <si>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</si>
  <si>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</si>
  <si>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</si>
  <si>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</si>
  <si>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</si>
  <si>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</si>
  <si>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</si>
  <si>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</si>
  <si>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</si>
  <si>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</si>
  <si>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</si>
  <si>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</si>
  <si>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</si>
  <si>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</si>
  <si>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</si>
  <si>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</si>
  <si>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</si>
  <si>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</si>
  <si>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</si>
  <si>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</si>
  <si>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</si>
  <si>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</si>
  <si>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</si>
  <si>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</si>
  <si>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</si>
  <si>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</si>
  <si>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</si>
  <si>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</si>
  <si>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</si>
  <si>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</si>
  <si>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</si>
  <si>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</si>
  <si>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</si>
  <si>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</si>
  <si>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</si>
  <si>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</si>
  <si>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</si>
  <si>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</si>
  <si>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</si>
  <si>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</si>
  <si>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</si>
  <si>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</si>
  <si>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</si>
  <si>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</si>
  <si>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</si>
  <si>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</si>
  <si>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</si>
  <si>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</si>
  <si>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</si>
  <si>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</si>
  <si>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</si>
  <si>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</si>
  <si>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</si>
  <si>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</si>
  <si>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</si>
  <si>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</si>
  <si>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</si>
  <si>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</si>
  <si>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</si>
  <si>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</si>
  <si>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</si>
  <si>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</si>
  <si>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</si>
  <si>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</si>
  <si>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</si>
  <si>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</si>
  <si>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</si>
  <si>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</si>
  <si>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</si>
  <si>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</si>
  <si>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</si>
  <si>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</si>
  <si>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</si>
  <si>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</si>
  <si>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</si>
  <si>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</si>
  <si>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</si>
  <si>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</si>
  <si>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</si>
  <si>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</si>
  <si>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</si>
  <si>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</si>
  <si>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</si>
  <si>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</si>
  <si>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</si>
  <si>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</si>
  <si>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</si>
  <si>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</si>
  <si>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</si>
  <si>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</si>
  <si>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</si>
  <si>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</si>
  <si>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</si>
  <si>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</si>
  <si>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</si>
  <si>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</si>
  <si>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</si>
  <si>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</si>
  <si>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</si>
  <si>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</si>
  <si>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</si>
  <si>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</si>
  <si>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</si>
  <si>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</si>
  <si>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</si>
  <si>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</si>
  <si>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</si>
  <si>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</si>
  <si>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</si>
  <si>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</si>
  <si>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</si>
  <si>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</si>
  <si>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</si>
  <si>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</si>
  <si>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</si>
  <si>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</si>
  <si>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</si>
  <si>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</si>
  <si>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</si>
  <si>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</si>
  <si>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</si>
  <si>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</si>
  <si>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</si>
  <si>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</si>
  <si>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</si>
  <si>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</si>
  <si>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</si>
  <si>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</si>
  <si>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</si>
  <si>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</si>
  <si>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</si>
  <si>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</si>
  <si>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</si>
  <si>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</si>
  <si>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</si>
  <si>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</si>
  <si>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</si>
  <si>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</si>
  <si>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</si>
  <si>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</si>
  <si>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</si>
  <si>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</si>
  <si>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</si>
  <si>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</si>
  <si>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</si>
  <si>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</si>
  <si>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</si>
  <si>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</si>
  <si>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</si>
  <si>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</si>
  <si>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</si>
  <si>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</si>
  <si>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</si>
  <si>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</si>
  <si>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</si>
  <si>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</si>
  <si>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</si>
  <si>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</si>
  <si>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</si>
  <si>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</si>
  <si>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</si>
  <si>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</si>
  <si>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</si>
  <si>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</si>
  <si>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</si>
  <si>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</si>
  <si>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</si>
  <si>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</si>
  <si>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</si>
  <si>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</si>
  <si>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</si>
  <si>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</si>
  <si>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</si>
  <si>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</si>
  <si>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</si>
  <si>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</si>
  <si>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</si>
  <si>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</si>
  <si>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</si>
  <si>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</si>
  <si>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</si>
  <si>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</si>
  <si>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</si>
  <si>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</si>
  <si>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</si>
  <si>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</si>
  <si>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</si>
  <si>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</si>
  <si>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</si>
  <si>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</si>
  <si>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</si>
  <si>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</si>
  <si>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</si>
  <si>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</si>
  <si>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</si>
  <si>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</si>
  <si>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</si>
  <si>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</si>
  <si>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</si>
  <si>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</si>
  <si>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</si>
  <si>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</si>
  <si>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</si>
  <si>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</si>
  <si>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</si>
  <si>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</si>
  <si>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</si>
  <si>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</si>
  <si>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</si>
  <si>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</si>
  <si>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</si>
  <si>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</si>
  <si>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</si>
  <si>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</si>
  <si>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</si>
  <si>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</si>
  <si>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</si>
  <si>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</si>
  <si>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</si>
  <si>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</si>
  <si>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</si>
  <si>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</si>
  <si>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</si>
  <si>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</si>
  <si>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</si>
  <si>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</si>
  <si>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</si>
  <si>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</si>
  <si>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</si>
  <si>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</si>
  <si>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</si>
  <si>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</si>
  <si>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</si>
  <si>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</si>
  <si>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</si>
  <si>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</si>
  <si>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</si>
  <si>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</si>
  <si>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</si>
  <si>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</si>
  <si>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</si>
  <si>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</si>
  <si>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</si>
  <si>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</si>
  <si>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</si>
  <si>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</si>
  <si>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</si>
  <si>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</si>
  <si>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</si>
  <si>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</si>
  <si>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</si>
  <si>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</si>
  <si>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</si>
  <si>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</si>
  <si>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</si>
  <si>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</si>
  <si>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</si>
  <si>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</si>
  <si>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Beruházások és felújítások ( Ft)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</si>
  <si>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</si>
  <si>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</si>
  <si>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</si>
  <si>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</si>
  <si>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</si>
  <si>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</si>
  <si>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</si>
  <si>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</si>
  <si>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</si>
  <si>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</si>
  <si>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Általános- és céltartalékok ( Ft)</t>
  </si>
  <si>
    <t>Helyi adó és egyéb közhatalmi bevételek (Ft)</t>
  </si>
  <si>
    <t>Bevételek (Ft)</t>
  </si>
  <si>
    <t>Kiadások (Ft)</t>
  </si>
  <si>
    <t>Házi orvosi rendelő felújítása</t>
  </si>
  <si>
    <t>Rendőrség épületénekfelújítása</t>
  </si>
  <si>
    <t>Óvoda utca és Soós utca aszfaltozása, parkolók kialakítása</t>
  </si>
  <si>
    <t>Sport utca aszfaltozása</t>
  </si>
  <si>
    <t>Batthyányi lépcső felújítása</t>
  </si>
  <si>
    <t>Gesztenyefasor elkerülő kerékpárút szakasz kijavítása</t>
  </si>
  <si>
    <t>Büfé vásárlás</t>
  </si>
  <si>
    <t>Önkormányzati bérlakások felújítása</t>
  </si>
  <si>
    <t>Acél kordon (70m)</t>
  </si>
  <si>
    <t>Székek rendezvényhez</t>
  </si>
  <si>
    <t>Balatonkenese Város Önkormányzat 2016. évi összevont költségvetése</t>
  </si>
  <si>
    <t>Számítógép vásárlás</t>
  </si>
  <si>
    <t>Hivatali autó lecserélése</t>
  </si>
  <si>
    <t>Vagyonmegosztásra</t>
  </si>
  <si>
    <t>Konyha étkező székek 60 db</t>
  </si>
  <si>
    <t>háztartások részére ( kultúra keret)</t>
  </si>
  <si>
    <t>módosított előirányzat 06.30.</t>
  </si>
  <si>
    <t>teljesítés 06.30.</t>
  </si>
  <si>
    <t>Teljesítés 06.30.</t>
  </si>
  <si>
    <t>Balatonkenese Város Önkormányzat módosított ei. 06.30.</t>
  </si>
  <si>
    <t>Fém bódé vásárlás</t>
  </si>
  <si>
    <t>Katóka u. közvill költségei</t>
  </si>
  <si>
    <t>Kerékpár tároló létesítése strandon</t>
  </si>
  <si>
    <t>Polgármester új  laptop</t>
  </si>
  <si>
    <t>Büfé kellékek vásárlása</t>
  </si>
  <si>
    <t>Zuhany kabin létesítése strandon</t>
  </si>
  <si>
    <t>I. világháborús elmékmű felújítása</t>
  </si>
  <si>
    <t>Kisértékű térgyi eszközök</t>
  </si>
  <si>
    <t>Partvédmű felújítás</t>
  </si>
  <si>
    <t>módosított előirányzat 09.30.</t>
  </si>
  <si>
    <t>teljesítés 09.30.</t>
  </si>
  <si>
    <t>Balatonkenese Város Önkormányzat 2016. évi összevont költségvetése 3/4 éves beszámolója</t>
  </si>
  <si>
    <t>Balatonkenese Város Önkormányzat módosított ei. 09.30.</t>
  </si>
  <si>
    <t>Teljesítés 09.30.</t>
  </si>
  <si>
    <t>Balatonkenese Város Önkormányzat mód.ei. 06.30.</t>
  </si>
  <si>
    <t>Balatonkenese Város Önkormányzat mód.ei. 09.30.</t>
  </si>
  <si>
    <t>mód.ei. 09.30.</t>
  </si>
  <si>
    <t>mód.ei. 06.30.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</si>
</sst>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8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80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82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3" fontId="83" fillId="0" borderId="10" xfId="0" applyNumberFormat="1" applyFont="1" applyBorder="1" applyAlignment="1">
      <alignment wrapText="1"/>
    </xf>
    <xf numFmtId="3" fontId="34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wrapText="1"/>
    </xf>
    <xf numFmtId="3" fontId="79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3" fontId="3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31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vatal\2016.%20&#201;VI%20K&#214;LTS&#201;GVET&#201;SI%20RENDELET%20hivatal%20f&#233;l&#233;vi%20besz&#225;mol&#24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nzugy\Viki\k&#246;lts&#233;gvet&#233;s%202016\K&#246;zm&#369;\besz&#225;mol&#243;\2016.%20&#201;VI%20K&#214;LTS&#201;GVET&#201;SI%20RENDELET%20k&#246;zm&#369;v%20h&#225;romnegyed%20&#233;ves%20besz&#225;mol&#24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nzugy\Viki\k&#246;lts&#233;gvet&#233;s%202016\Hivatal\besz&#225;mol&#243;\2016.%20&#201;VI%20K&#214;LTS&#201;GVET&#201;SI%20RENDELET%20hivatal%20h&#225;romnegyed%20&#233;ves%20besz&#225;mol&#24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nzugy\Viki\k&#246;lts&#233;gvet&#233;s%202016\&#214;nkorm&#225;nyzat\besz&#225;mol&#243;\2016.%20&#201;VI%20K&#214;LTS&#201;GVET&#201;SI%20RENDELET%20&#246;nkorm&#225;nyzat%20h&#225;romnegyed%20&#233;ves%20besz&#225;mol&#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zm&#369;\2016.%20&#201;VI%20K&#214;LTS&#201;GVET&#201;SI%20RENDELET%20k&#246;zm&#369;v%20f&#233;l%20&#233;ves%20besz&#225;mol&#24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25;g&#243;\2016.%20&#201;VI%20K&#214;LTS&#201;GVET&#201;SI%20RENDELET%20v&#225;g&#243;%20f&#233;l%20&#233;ves%20besz&#225;mol&#24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;nkorm&#225;nyzat\2016.%20&#201;VI%20K&#214;LTS&#201;GVET&#201;SI%20RENDELET%20&#246;nkorm&#225;nyzat%20f&#233;l&#233;ves%20besz&#225;mol&#24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&#246;lts&#233;gvet&#233;s%202016\&#214;nkorm&#225;nyzat\besz&#225;mol&#243;\2016.%20&#201;VI%20K&#214;LTS&#201;GVET&#201;SI%20RENDELET%20&#246;nkorm&#225;nyzat%20f&#233;l&#233;ves%20besz&#225;mol&#24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&#246;lts&#233;gvet&#233;s%202016\K&#246;zm&#369;\besz&#225;mol&#243;\2016.%20&#201;VI%20K&#214;LTS&#201;GVET&#201;SI%20RENDELET%20k&#246;zm&#369;v%20f&#233;l%20&#233;ves%20besz&#225;mol&#24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&#246;lts&#233;gvet&#233;s%202016\V&#225;g&#243;\besz&#225;mol&#243;\2016.%20&#201;VI%20K&#214;LTS&#201;GVET&#201;SI%20RENDELET%20v&#225;g&#243;%20f&#233;l%20&#233;ves%20besz&#225;mol&#24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&#246;lts&#233;gvet&#233;s%202016\Hivatal\besz&#225;mol&#243;\2016.%20&#201;VI%20K&#214;LTS&#201;GVET&#201;SI%20RENDELET%20hivatal%20f&#233;l&#233;vi%20besz&#225;mol&#24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enzugy\Viki\k&#246;lts&#233;gvet&#233;s%202016\V&#225;g&#243;\besz&#225;mol&#243;\2016.%20&#201;VI%20K&#214;LTS&#201;GVET&#201;SI%20RENDELET%20v&#225;g&#243;%20h&#225;romnegyed%20&#233;ves%20besz&#225;mol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6">
          <cell r="D6">
            <v>51151780</v>
          </cell>
          <cell r="F6">
            <v>23940940</v>
          </cell>
        </row>
        <row r="9">
          <cell r="D9">
            <v>1100000</v>
          </cell>
          <cell r="F9">
            <v>443276</v>
          </cell>
        </row>
        <row r="11">
          <cell r="D11">
            <v>1350000</v>
          </cell>
          <cell r="F11">
            <v>0</v>
          </cell>
        </row>
        <row r="12">
          <cell r="D12">
            <v>4573760</v>
          </cell>
          <cell r="F12">
            <v>4206027</v>
          </cell>
        </row>
        <row r="14">
          <cell r="D14">
            <v>700000</v>
          </cell>
          <cell r="F14">
            <v>243138</v>
          </cell>
        </row>
        <row r="17">
          <cell r="D17">
            <v>150000</v>
          </cell>
          <cell r="F17">
            <v>150000</v>
          </cell>
        </row>
        <row r="18">
          <cell r="D18">
            <v>150000</v>
          </cell>
          <cell r="F18">
            <v>0</v>
          </cell>
        </row>
        <row r="21">
          <cell r="D21">
            <v>275000</v>
          </cell>
        </row>
        <row r="22">
          <cell r="D22">
            <v>1000000</v>
          </cell>
        </row>
        <row r="25">
          <cell r="D25">
            <v>16670075</v>
          </cell>
          <cell r="F25">
            <v>7038491</v>
          </cell>
        </row>
        <row r="26">
          <cell r="D26">
            <v>270000</v>
          </cell>
          <cell r="F26">
            <v>69591</v>
          </cell>
        </row>
        <row r="27">
          <cell r="D27">
            <v>3200000</v>
          </cell>
          <cell r="F27">
            <v>516137</v>
          </cell>
        </row>
        <row r="30">
          <cell r="D30">
            <v>1990000</v>
          </cell>
          <cell r="F30">
            <v>1224749</v>
          </cell>
        </row>
        <row r="31">
          <cell r="D31">
            <v>1328000</v>
          </cell>
          <cell r="F31">
            <v>493093</v>
          </cell>
        </row>
        <row r="33">
          <cell r="D33">
            <v>2650000</v>
          </cell>
          <cell r="F33">
            <v>883311</v>
          </cell>
        </row>
        <row r="35">
          <cell r="D35">
            <v>706000</v>
          </cell>
          <cell r="F35">
            <v>345672</v>
          </cell>
        </row>
        <row r="36">
          <cell r="D36">
            <v>1232000</v>
          </cell>
          <cell r="F36">
            <v>274529</v>
          </cell>
        </row>
        <row r="37">
          <cell r="D37">
            <v>100000</v>
          </cell>
          <cell r="F37">
            <v>121</v>
          </cell>
        </row>
        <row r="38">
          <cell r="D38">
            <v>1370000</v>
          </cell>
          <cell r="F38">
            <v>423605</v>
          </cell>
        </row>
        <row r="39">
          <cell r="D39">
            <v>4075000</v>
          </cell>
          <cell r="F39">
            <v>1195120</v>
          </cell>
        </row>
        <row r="41">
          <cell r="D41">
            <v>600000</v>
          </cell>
          <cell r="F41">
            <v>81230</v>
          </cell>
        </row>
        <row r="42">
          <cell r="D42">
            <v>375000</v>
          </cell>
        </row>
        <row r="44">
          <cell r="D44">
            <v>3775000</v>
          </cell>
          <cell r="F44">
            <v>1091299</v>
          </cell>
        </row>
        <row r="45">
          <cell r="D45">
            <v>100000</v>
          </cell>
        </row>
        <row r="48">
          <cell r="D48">
            <v>466000</v>
          </cell>
          <cell r="F48">
            <v>348936</v>
          </cell>
        </row>
        <row r="77">
          <cell r="D77">
            <v>394000</v>
          </cell>
          <cell r="F77">
            <v>97968</v>
          </cell>
        </row>
        <row r="78">
          <cell r="D78">
            <v>1500000</v>
          </cell>
          <cell r="F78">
            <v>237726</v>
          </cell>
        </row>
        <row r="81">
          <cell r="D81">
            <v>511130</v>
          </cell>
          <cell r="F81">
            <v>90637</v>
          </cell>
        </row>
      </sheetData>
      <sheetData sheetId="1">
        <row r="31">
          <cell r="D31">
            <v>200000</v>
          </cell>
          <cell r="F31">
            <v>53340</v>
          </cell>
        </row>
        <row r="35">
          <cell r="D35">
            <v>100000</v>
          </cell>
          <cell r="F35">
            <v>121</v>
          </cell>
        </row>
        <row r="38">
          <cell r="F38">
            <v>3860</v>
          </cell>
        </row>
        <row r="40">
          <cell r="D40">
            <v>27000</v>
          </cell>
          <cell r="F40">
            <v>896</v>
          </cell>
        </row>
        <row r="42">
          <cell r="F42">
            <v>23483</v>
          </cell>
        </row>
        <row r="78">
          <cell r="D78">
            <v>41376</v>
          </cell>
          <cell r="F78">
            <v>1873376</v>
          </cell>
        </row>
      </sheetData>
      <sheetData sheetId="2">
        <row r="15">
          <cell r="H15">
            <v>97968</v>
          </cell>
        </row>
        <row r="20">
          <cell r="H20">
            <v>237726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</sheetNames>
    <sheetDataSet>
      <sheetData sheetId="0">
        <row r="6">
          <cell r="E6">
            <v>9232100</v>
          </cell>
          <cell r="H6">
            <v>6652234</v>
          </cell>
        </row>
        <row r="9">
          <cell r="E9">
            <v>600000</v>
          </cell>
          <cell r="H9">
            <v>556535</v>
          </cell>
        </row>
        <row r="12">
          <cell r="E12">
            <v>593440</v>
          </cell>
          <cell r="H12">
            <v>588917</v>
          </cell>
        </row>
        <row r="14">
          <cell r="E14">
            <v>161320</v>
          </cell>
          <cell r="H14">
            <v>52605</v>
          </cell>
        </row>
        <row r="18">
          <cell r="E18">
            <v>150000</v>
          </cell>
          <cell r="H18">
            <v>126060</v>
          </cell>
        </row>
        <row r="21">
          <cell r="E21">
            <v>500000</v>
          </cell>
          <cell r="H21">
            <v>470000</v>
          </cell>
        </row>
        <row r="22">
          <cell r="E22">
            <v>566000</v>
          </cell>
          <cell r="H22">
            <v>486118</v>
          </cell>
        </row>
        <row r="25">
          <cell r="E25">
            <v>3010047</v>
          </cell>
          <cell r="H25">
            <v>2585504</v>
          </cell>
        </row>
        <row r="26">
          <cell r="E26">
            <v>660000</v>
          </cell>
          <cell r="H26">
            <v>369248</v>
          </cell>
        </row>
        <row r="27">
          <cell r="E27">
            <v>630000</v>
          </cell>
          <cell r="H27">
            <v>908728</v>
          </cell>
        </row>
        <row r="30">
          <cell r="E30">
            <v>650000</v>
          </cell>
          <cell r="H30">
            <v>320932</v>
          </cell>
        </row>
        <row r="31">
          <cell r="E31">
            <v>1180000</v>
          </cell>
          <cell r="H31">
            <v>463654</v>
          </cell>
        </row>
        <row r="33">
          <cell r="E33">
            <v>1986000</v>
          </cell>
          <cell r="H33">
            <v>1228952</v>
          </cell>
        </row>
        <row r="35">
          <cell r="E35">
            <v>400000</v>
          </cell>
          <cell r="H35">
            <v>353506</v>
          </cell>
        </row>
        <row r="36">
          <cell r="E36">
            <v>635000</v>
          </cell>
          <cell r="H36">
            <v>58929</v>
          </cell>
        </row>
        <row r="37">
          <cell r="E37">
            <v>65000</v>
          </cell>
          <cell r="H37">
            <v>60332</v>
          </cell>
        </row>
        <row r="38">
          <cell r="E38">
            <v>12392087</v>
          </cell>
          <cell r="H38">
            <v>10874919</v>
          </cell>
        </row>
        <row r="39">
          <cell r="E39">
            <v>7793227</v>
          </cell>
          <cell r="H39">
            <v>4129850</v>
          </cell>
        </row>
        <row r="41">
          <cell r="E41">
            <v>30000</v>
          </cell>
          <cell r="H41">
            <v>25500</v>
          </cell>
        </row>
        <row r="42">
          <cell r="E42">
            <v>1230000</v>
          </cell>
          <cell r="H42">
            <v>941532</v>
          </cell>
        </row>
        <row r="44">
          <cell r="E44">
            <v>7207906</v>
          </cell>
          <cell r="H44">
            <v>3661443</v>
          </cell>
        </row>
        <row r="48">
          <cell r="E48">
            <v>350000</v>
          </cell>
          <cell r="H48">
            <v>84535</v>
          </cell>
        </row>
        <row r="61">
          <cell r="E61">
            <v>350000</v>
          </cell>
          <cell r="H61">
            <v>341812</v>
          </cell>
        </row>
        <row r="78">
          <cell r="E78">
            <v>527592</v>
          </cell>
          <cell r="H78">
            <v>25937</v>
          </cell>
        </row>
        <row r="81">
          <cell r="E81">
            <v>10000</v>
          </cell>
          <cell r="H81">
            <v>7003</v>
          </cell>
        </row>
      </sheetData>
      <sheetData sheetId="4">
        <row r="20">
          <cell r="C20">
            <v>527592</v>
          </cell>
          <cell r="H20">
            <v>25937</v>
          </cell>
        </row>
        <row r="30">
          <cell r="C30">
            <v>10000</v>
          </cell>
          <cell r="H30">
            <v>7003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6">
          <cell r="E6">
            <v>51151780</v>
          </cell>
          <cell r="H6">
            <v>36800104</v>
          </cell>
        </row>
        <row r="9">
          <cell r="E9">
            <v>1050000</v>
          </cell>
          <cell r="H9">
            <v>866005</v>
          </cell>
        </row>
        <row r="11">
          <cell r="E11">
            <v>1350000</v>
          </cell>
          <cell r="H11">
            <v>990400</v>
          </cell>
        </row>
        <row r="12">
          <cell r="E12">
            <v>4873760</v>
          </cell>
          <cell r="H12">
            <v>4809085</v>
          </cell>
        </row>
        <row r="14">
          <cell r="E14">
            <v>700000</v>
          </cell>
          <cell r="H14">
            <v>519808</v>
          </cell>
        </row>
        <row r="17">
          <cell r="E17">
            <v>200000</v>
          </cell>
          <cell r="H17">
            <v>200000</v>
          </cell>
        </row>
        <row r="18">
          <cell r="E18">
            <v>126000</v>
          </cell>
        </row>
        <row r="21">
          <cell r="E21">
            <v>699000</v>
          </cell>
          <cell r="H21">
            <v>495000</v>
          </cell>
        </row>
        <row r="22">
          <cell r="E22">
            <v>300000</v>
          </cell>
          <cell r="H22">
            <v>5688</v>
          </cell>
        </row>
        <row r="25">
          <cell r="E25">
            <v>16670075</v>
          </cell>
          <cell r="H25">
            <v>11201920</v>
          </cell>
        </row>
        <row r="26">
          <cell r="E26">
            <v>270000</v>
          </cell>
          <cell r="H26">
            <v>89177</v>
          </cell>
        </row>
        <row r="27">
          <cell r="E27">
            <v>3200000</v>
          </cell>
          <cell r="H27">
            <v>1380984</v>
          </cell>
        </row>
        <row r="30">
          <cell r="E30">
            <v>1990000</v>
          </cell>
          <cell r="H30">
            <v>1699024</v>
          </cell>
        </row>
        <row r="31">
          <cell r="E31">
            <v>1328000</v>
          </cell>
          <cell r="H31">
            <v>875781</v>
          </cell>
        </row>
        <row r="33">
          <cell r="E33">
            <v>2650000</v>
          </cell>
          <cell r="H33">
            <v>1822147</v>
          </cell>
        </row>
        <row r="35">
          <cell r="E35">
            <v>706000</v>
          </cell>
          <cell r="H35">
            <v>532524</v>
          </cell>
        </row>
        <row r="36">
          <cell r="E36">
            <v>1232000</v>
          </cell>
          <cell r="H36">
            <v>429612</v>
          </cell>
        </row>
        <row r="37">
          <cell r="E37">
            <v>200000</v>
          </cell>
          <cell r="H37">
            <v>150818</v>
          </cell>
        </row>
        <row r="38">
          <cell r="E38">
            <v>1270000</v>
          </cell>
          <cell r="H38">
            <v>674201</v>
          </cell>
        </row>
        <row r="39">
          <cell r="E39">
            <v>4075000</v>
          </cell>
          <cell r="H39">
            <v>2059934</v>
          </cell>
        </row>
        <row r="41">
          <cell r="E41">
            <v>600000</v>
          </cell>
          <cell r="H41">
            <v>193960</v>
          </cell>
        </row>
        <row r="42">
          <cell r="E42">
            <v>375000</v>
          </cell>
        </row>
        <row r="44">
          <cell r="E44">
            <v>3675000</v>
          </cell>
          <cell r="H44">
            <v>1978645</v>
          </cell>
        </row>
        <row r="45">
          <cell r="E45">
            <v>100000</v>
          </cell>
        </row>
        <row r="48">
          <cell r="E48">
            <v>566000</v>
          </cell>
          <cell r="H48">
            <v>505075</v>
          </cell>
        </row>
        <row r="77">
          <cell r="E77">
            <v>394000</v>
          </cell>
          <cell r="H77">
            <v>97968</v>
          </cell>
        </row>
        <row r="78">
          <cell r="E78">
            <v>1500000</v>
          </cell>
          <cell r="H78">
            <v>774637</v>
          </cell>
        </row>
        <row r="81">
          <cell r="E81">
            <v>511130</v>
          </cell>
          <cell r="H81">
            <v>235603</v>
          </cell>
        </row>
      </sheetData>
      <sheetData sheetId="2">
        <row r="20">
          <cell r="C20">
            <v>1500000</v>
          </cell>
          <cell r="H20">
            <v>774637</v>
          </cell>
        </row>
        <row r="30">
          <cell r="C30">
            <v>511130</v>
          </cell>
          <cell r="H30">
            <v>235603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5">
          <cell r="E5">
            <v>31149963</v>
          </cell>
          <cell r="H5">
            <v>30447684</v>
          </cell>
        </row>
        <row r="8">
          <cell r="E8">
            <v>160000</v>
          </cell>
          <cell r="H8">
            <v>115246</v>
          </cell>
        </row>
        <row r="10">
          <cell r="E10">
            <v>1195400</v>
          </cell>
          <cell r="H10">
            <v>522600</v>
          </cell>
        </row>
        <row r="11">
          <cell r="E11">
            <v>2007288</v>
          </cell>
          <cell r="H11">
            <v>1473458</v>
          </cell>
        </row>
        <row r="13">
          <cell r="E13">
            <v>477160</v>
          </cell>
          <cell r="H13">
            <v>250740</v>
          </cell>
        </row>
        <row r="17">
          <cell r="E17">
            <v>300000</v>
          </cell>
          <cell r="H17">
            <v>272260</v>
          </cell>
        </row>
        <row r="19">
          <cell r="E19">
            <v>14732000</v>
          </cell>
          <cell r="H19">
            <v>10663936</v>
          </cell>
        </row>
        <row r="20">
          <cell r="E20">
            <v>3818000</v>
          </cell>
          <cell r="H20">
            <v>3355593</v>
          </cell>
        </row>
        <row r="21">
          <cell r="E21">
            <v>1078088</v>
          </cell>
          <cell r="H21">
            <v>139940</v>
          </cell>
        </row>
        <row r="24">
          <cell r="E24">
            <v>13648756</v>
          </cell>
          <cell r="H24">
            <v>10565920</v>
          </cell>
        </row>
        <row r="25">
          <cell r="E25">
            <v>540000</v>
          </cell>
          <cell r="H25">
            <v>211981</v>
          </cell>
        </row>
        <row r="26">
          <cell r="E26">
            <v>19825304</v>
          </cell>
          <cell r="H26">
            <v>18520383</v>
          </cell>
        </row>
        <row r="29">
          <cell r="E29">
            <v>1035124</v>
          </cell>
          <cell r="H29">
            <v>732582</v>
          </cell>
        </row>
        <row r="30">
          <cell r="E30">
            <v>1025000</v>
          </cell>
          <cell r="H30">
            <v>989670</v>
          </cell>
        </row>
        <row r="32">
          <cell r="E32">
            <v>42321576</v>
          </cell>
          <cell r="H32">
            <v>10468072</v>
          </cell>
        </row>
        <row r="34">
          <cell r="E34">
            <v>2320000</v>
          </cell>
          <cell r="H34">
            <v>2127920</v>
          </cell>
        </row>
        <row r="35">
          <cell r="E35">
            <v>8260000</v>
          </cell>
          <cell r="H35">
            <v>7747756</v>
          </cell>
        </row>
        <row r="36">
          <cell r="E36">
            <v>3410000</v>
          </cell>
          <cell r="H36">
            <v>3270102</v>
          </cell>
        </row>
        <row r="37">
          <cell r="E37">
            <v>25918779</v>
          </cell>
          <cell r="H37">
            <v>13247055</v>
          </cell>
        </row>
        <row r="38">
          <cell r="E38">
            <v>21690730</v>
          </cell>
          <cell r="H38">
            <v>15404051</v>
          </cell>
        </row>
        <row r="40">
          <cell r="E40">
            <v>860000</v>
          </cell>
          <cell r="H40">
            <v>42930</v>
          </cell>
        </row>
        <row r="41">
          <cell r="E41">
            <v>2000000</v>
          </cell>
          <cell r="H41">
            <v>234132</v>
          </cell>
        </row>
        <row r="43">
          <cell r="E43">
            <v>30734197</v>
          </cell>
          <cell r="H43">
            <v>14075396</v>
          </cell>
        </row>
        <row r="44">
          <cell r="E44">
            <v>4600000</v>
          </cell>
          <cell r="H44">
            <v>4236184</v>
          </cell>
        </row>
        <row r="45">
          <cell r="E45">
            <v>100000</v>
          </cell>
          <cell r="H45">
            <v>58665</v>
          </cell>
        </row>
        <row r="47">
          <cell r="E47">
            <v>5805749</v>
          </cell>
          <cell r="H47">
            <v>1310354</v>
          </cell>
        </row>
        <row r="57">
          <cell r="E57">
            <v>20205503</v>
          </cell>
          <cell r="H57">
            <v>8758286</v>
          </cell>
        </row>
        <row r="60">
          <cell r="E60">
            <v>1500000</v>
          </cell>
          <cell r="H60">
            <v>1481667</v>
          </cell>
        </row>
        <row r="64">
          <cell r="E64">
            <v>143742181</v>
          </cell>
          <cell r="H64">
            <v>104235975</v>
          </cell>
        </row>
        <row r="69">
          <cell r="E69">
            <v>44260087</v>
          </cell>
          <cell r="H69">
            <v>44161904</v>
          </cell>
        </row>
        <row r="70">
          <cell r="E70">
            <v>27906460</v>
          </cell>
        </row>
        <row r="71">
          <cell r="E71">
            <v>5000000</v>
          </cell>
        </row>
        <row r="74">
          <cell r="E74">
            <v>800000</v>
          </cell>
          <cell r="H74">
            <v>777480</v>
          </cell>
        </row>
        <row r="75">
          <cell r="E75">
            <v>15543404</v>
          </cell>
          <cell r="H75">
            <v>7329105</v>
          </cell>
        </row>
        <row r="76">
          <cell r="E76">
            <v>3100000</v>
          </cell>
          <cell r="H76">
            <v>2674322</v>
          </cell>
        </row>
        <row r="77">
          <cell r="E77">
            <v>4466000</v>
          </cell>
          <cell r="H77">
            <v>3248607</v>
          </cell>
        </row>
        <row r="80">
          <cell r="E80">
            <v>2015379</v>
          </cell>
          <cell r="H80">
            <v>1928948</v>
          </cell>
        </row>
        <row r="82">
          <cell r="E82">
            <v>78066318</v>
          </cell>
          <cell r="H82">
            <v>40775076</v>
          </cell>
        </row>
        <row r="85">
          <cell r="E85">
            <v>19565905</v>
          </cell>
          <cell r="H85">
            <v>7866097</v>
          </cell>
        </row>
        <row r="108">
          <cell r="E108">
            <v>17345344</v>
          </cell>
          <cell r="H108">
            <v>16890803</v>
          </cell>
        </row>
      </sheetData>
      <sheetData sheetId="6">
        <row r="4">
          <cell r="A4" t="str">
            <v>Windows softvare</v>
          </cell>
          <cell r="E4">
            <v>800000</v>
          </cell>
          <cell r="I4">
            <v>777480</v>
          </cell>
        </row>
        <row r="9">
          <cell r="E9">
            <v>12000000</v>
          </cell>
          <cell r="I9">
            <v>4500000</v>
          </cell>
        </row>
        <row r="10">
          <cell r="E10">
            <v>3000000</v>
          </cell>
          <cell r="I10">
            <v>2400000</v>
          </cell>
        </row>
        <row r="11">
          <cell r="E11">
            <v>429104</v>
          </cell>
          <cell r="I11">
            <v>429105</v>
          </cell>
        </row>
        <row r="12">
          <cell r="A12" t="str">
            <v>Közvilágítás</v>
          </cell>
          <cell r="E12">
            <v>114300</v>
          </cell>
        </row>
        <row r="15">
          <cell r="A15" t="str">
            <v>Tájház digitalizálás</v>
          </cell>
          <cell r="E15">
            <v>3000000</v>
          </cell>
          <cell r="I15">
            <v>2575905</v>
          </cell>
        </row>
        <row r="19">
          <cell r="E19">
            <v>1190000</v>
          </cell>
          <cell r="I19">
            <v>1295000</v>
          </cell>
        </row>
        <row r="20">
          <cell r="E20">
            <v>1476000</v>
          </cell>
        </row>
        <row r="21">
          <cell r="E21">
            <v>1200000</v>
          </cell>
          <cell r="I21">
            <v>1181102</v>
          </cell>
        </row>
        <row r="22">
          <cell r="I22">
            <v>334505</v>
          </cell>
        </row>
        <row r="23">
          <cell r="E23">
            <v>600000</v>
          </cell>
          <cell r="I23">
            <v>438000</v>
          </cell>
        </row>
        <row r="32">
          <cell r="D32">
            <v>1015379</v>
          </cell>
          <cell r="E32">
            <v>2015379</v>
          </cell>
          <cell r="I32">
            <v>1928948</v>
          </cell>
        </row>
        <row r="34">
          <cell r="E34">
            <v>23622047</v>
          </cell>
          <cell r="I34">
            <v>10772338</v>
          </cell>
        </row>
        <row r="36">
          <cell r="I36">
            <v>14212657</v>
          </cell>
        </row>
        <row r="37">
          <cell r="I37">
            <v>2699189</v>
          </cell>
        </row>
        <row r="40">
          <cell r="I40">
            <v>600000</v>
          </cell>
        </row>
        <row r="41">
          <cell r="E41">
            <v>4940000</v>
          </cell>
          <cell r="I41">
            <v>1449510</v>
          </cell>
        </row>
        <row r="42">
          <cell r="I42">
            <v>11041382</v>
          </cell>
        </row>
        <row r="54">
          <cell r="D54">
            <v>23817874</v>
          </cell>
          <cell r="E54">
            <v>19565905</v>
          </cell>
          <cell r="I54">
            <v>7866097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</sheetNames>
    <sheetDataSet>
      <sheetData sheetId="0">
        <row r="6">
          <cell r="D6">
            <v>9232100</v>
          </cell>
          <cell r="F6">
            <v>4774222</v>
          </cell>
        </row>
        <row r="9">
          <cell r="D9">
            <v>300000</v>
          </cell>
          <cell r="F9">
            <v>138419</v>
          </cell>
        </row>
        <row r="12">
          <cell r="D12">
            <v>743440</v>
          </cell>
          <cell r="F12">
            <v>49000</v>
          </cell>
        </row>
        <row r="14">
          <cell r="D14">
            <v>161320</v>
          </cell>
          <cell r="F14">
            <v>20440</v>
          </cell>
        </row>
        <row r="21">
          <cell r="D21">
            <v>200000</v>
          </cell>
          <cell r="F21">
            <v>200000</v>
          </cell>
        </row>
        <row r="22">
          <cell r="D22">
            <v>466000</v>
          </cell>
          <cell r="F22">
            <v>20920</v>
          </cell>
        </row>
        <row r="25">
          <cell r="D25">
            <v>3010047</v>
          </cell>
          <cell r="F25">
            <v>1393065</v>
          </cell>
        </row>
        <row r="26">
          <cell r="D26">
            <v>660000</v>
          </cell>
          <cell r="F26">
            <v>265575</v>
          </cell>
        </row>
        <row r="27">
          <cell r="D27">
            <v>630000</v>
          </cell>
          <cell r="F27">
            <v>560555</v>
          </cell>
        </row>
        <row r="30">
          <cell r="D30">
            <v>650000</v>
          </cell>
          <cell r="F30">
            <v>247146</v>
          </cell>
        </row>
        <row r="31">
          <cell r="D31">
            <v>1180000</v>
          </cell>
          <cell r="F31">
            <v>283853</v>
          </cell>
        </row>
        <row r="33">
          <cell r="D33">
            <v>1986000</v>
          </cell>
          <cell r="F33">
            <v>1022160</v>
          </cell>
        </row>
        <row r="35">
          <cell r="D35">
            <v>400000</v>
          </cell>
          <cell r="F35">
            <v>323728</v>
          </cell>
        </row>
        <row r="36">
          <cell r="D36">
            <v>635000</v>
          </cell>
          <cell r="F36">
            <v>58929</v>
          </cell>
        </row>
        <row r="37">
          <cell r="D37">
            <v>65000</v>
          </cell>
          <cell r="F37">
            <v>60332</v>
          </cell>
        </row>
        <row r="38">
          <cell r="D38">
            <v>10807087</v>
          </cell>
          <cell r="F38">
            <v>4557767</v>
          </cell>
        </row>
        <row r="39">
          <cell r="D39">
            <v>8493227</v>
          </cell>
          <cell r="F39">
            <v>1004648</v>
          </cell>
        </row>
        <row r="41">
          <cell r="D41">
            <v>30000</v>
          </cell>
          <cell r="F41">
            <v>25000</v>
          </cell>
        </row>
        <row r="42">
          <cell r="D42">
            <v>1230000</v>
          </cell>
          <cell r="F42">
            <v>629561</v>
          </cell>
        </row>
        <row r="44">
          <cell r="D44">
            <v>7207906</v>
          </cell>
          <cell r="F44">
            <v>1831448</v>
          </cell>
        </row>
        <row r="48">
          <cell r="D48">
            <v>350000</v>
          </cell>
          <cell r="F48">
            <v>65745</v>
          </cell>
        </row>
        <row r="61">
          <cell r="D61">
            <v>350000</v>
          </cell>
          <cell r="F61">
            <v>341812</v>
          </cell>
        </row>
        <row r="78">
          <cell r="D78">
            <v>527592</v>
          </cell>
          <cell r="F78">
            <v>25937</v>
          </cell>
        </row>
        <row r="81">
          <cell r="D81">
            <v>10000</v>
          </cell>
          <cell r="F81">
            <v>7003</v>
          </cell>
        </row>
      </sheetData>
      <sheetData sheetId="1">
        <row r="34">
          <cell r="D34">
            <v>1515300</v>
          </cell>
          <cell r="F34">
            <v>435815</v>
          </cell>
        </row>
        <row r="35">
          <cell r="F35">
            <v>41002</v>
          </cell>
        </row>
        <row r="40">
          <cell r="D40">
            <v>17000</v>
          </cell>
          <cell r="F40">
            <v>1610</v>
          </cell>
        </row>
        <row r="42">
          <cell r="F42">
            <v>40002</v>
          </cell>
        </row>
        <row r="78">
          <cell r="D78">
            <v>457901</v>
          </cell>
          <cell r="F78">
            <v>1342901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</sheetNames>
    <sheetDataSet>
      <sheetData sheetId="1">
        <row r="6">
          <cell r="D6">
            <v>45861500</v>
          </cell>
          <cell r="F6">
            <v>16919018</v>
          </cell>
        </row>
        <row r="9">
          <cell r="D9">
            <v>1200000</v>
          </cell>
        </row>
        <row r="12">
          <cell r="D12">
            <v>2571008</v>
          </cell>
          <cell r="F12">
            <v>257124</v>
          </cell>
        </row>
        <row r="14">
          <cell r="D14">
            <v>230000</v>
          </cell>
          <cell r="F14">
            <v>82315</v>
          </cell>
        </row>
        <row r="15">
          <cell r="D15">
            <v>120000</v>
          </cell>
          <cell r="F15">
            <v>40000</v>
          </cell>
        </row>
        <row r="18">
          <cell r="D18">
            <v>200000</v>
          </cell>
          <cell r="F18">
            <v>20000</v>
          </cell>
        </row>
        <row r="21">
          <cell r="D21">
            <v>200000</v>
          </cell>
          <cell r="F21">
            <v>46800</v>
          </cell>
        </row>
        <row r="25">
          <cell r="D25">
            <v>13326872</v>
          </cell>
          <cell r="F25">
            <v>4743291</v>
          </cell>
        </row>
        <row r="26">
          <cell r="D26">
            <v>150000</v>
          </cell>
          <cell r="F26">
            <v>101249</v>
          </cell>
        </row>
        <row r="27">
          <cell r="D27">
            <v>13883000</v>
          </cell>
          <cell r="F27">
            <v>3509405</v>
          </cell>
        </row>
        <row r="30">
          <cell r="D30">
            <v>300000</v>
          </cell>
          <cell r="F30">
            <v>227249</v>
          </cell>
        </row>
        <row r="31">
          <cell r="D31">
            <v>390000</v>
          </cell>
          <cell r="F31">
            <v>163614</v>
          </cell>
        </row>
        <row r="33">
          <cell r="D33">
            <v>5765000</v>
          </cell>
          <cell r="F33">
            <v>1548820</v>
          </cell>
        </row>
        <row r="35">
          <cell r="D35">
            <v>750000</v>
          </cell>
          <cell r="F35">
            <v>133277</v>
          </cell>
        </row>
        <row r="36">
          <cell r="D36">
            <v>9288976</v>
          </cell>
          <cell r="F36">
            <v>6263193</v>
          </cell>
        </row>
        <row r="37">
          <cell r="D37">
            <v>1000000</v>
          </cell>
          <cell r="F37">
            <v>809235</v>
          </cell>
        </row>
        <row r="38">
          <cell r="D38">
            <v>350000</v>
          </cell>
          <cell r="F38">
            <v>105600</v>
          </cell>
        </row>
        <row r="39">
          <cell r="D39">
            <v>2982000</v>
          </cell>
          <cell r="F39">
            <v>2571167</v>
          </cell>
        </row>
        <row r="41">
          <cell r="D41">
            <v>1150000</v>
          </cell>
          <cell r="F41">
            <v>470810</v>
          </cell>
        </row>
        <row r="42">
          <cell r="D42">
            <v>50000</v>
          </cell>
          <cell r="F42">
            <v>16800</v>
          </cell>
        </row>
        <row r="44">
          <cell r="D44">
            <v>9424824</v>
          </cell>
          <cell r="F44">
            <v>3860504</v>
          </cell>
        </row>
        <row r="45">
          <cell r="D45">
            <v>600000</v>
          </cell>
          <cell r="F45">
            <v>4010</v>
          </cell>
        </row>
        <row r="48">
          <cell r="D48">
            <v>200000</v>
          </cell>
          <cell r="F48">
            <v>142528</v>
          </cell>
        </row>
        <row r="76">
          <cell r="D76">
            <v>1000000</v>
          </cell>
          <cell r="F76">
            <v>691810</v>
          </cell>
        </row>
        <row r="78">
          <cell r="D78">
            <v>1500000</v>
          </cell>
          <cell r="F78">
            <v>1213752</v>
          </cell>
        </row>
        <row r="81">
          <cell r="D81">
            <v>700000</v>
          </cell>
          <cell r="F81">
            <v>514503</v>
          </cell>
        </row>
      </sheetData>
      <sheetData sheetId="4">
        <row r="34">
          <cell r="D34">
            <v>28500000</v>
          </cell>
          <cell r="F34">
            <v>4324706</v>
          </cell>
        </row>
        <row r="35">
          <cell r="D35">
            <v>1100000</v>
          </cell>
          <cell r="F35">
            <v>1027879</v>
          </cell>
        </row>
        <row r="36">
          <cell r="D36">
            <v>1050000</v>
          </cell>
        </row>
        <row r="38">
          <cell r="D38">
            <v>266700</v>
          </cell>
          <cell r="F38">
            <v>1441570</v>
          </cell>
        </row>
        <row r="40">
          <cell r="F40">
            <v>3048</v>
          </cell>
        </row>
        <row r="42">
          <cell r="F42">
            <v>47378</v>
          </cell>
        </row>
        <row r="78">
          <cell r="D78">
            <v>8273487</v>
          </cell>
          <cell r="F78">
            <v>8413487</v>
          </cell>
        </row>
      </sheetData>
      <sheetData sheetId="7">
        <row r="20">
          <cell r="H20">
            <v>1213752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5">
          <cell r="D5">
            <v>25741609</v>
          </cell>
          <cell r="F5">
            <v>20645132</v>
          </cell>
        </row>
        <row r="8">
          <cell r="D8">
            <v>160000</v>
          </cell>
          <cell r="F8">
            <v>115246</v>
          </cell>
        </row>
        <row r="10">
          <cell r="D10">
            <v>1195400</v>
          </cell>
          <cell r="F10">
            <v>0</v>
          </cell>
        </row>
        <row r="11">
          <cell r="D11">
            <v>2007288</v>
          </cell>
          <cell r="F11">
            <v>426000</v>
          </cell>
        </row>
        <row r="13">
          <cell r="D13">
            <v>477160</v>
          </cell>
          <cell r="F13">
            <v>116240</v>
          </cell>
        </row>
        <row r="17">
          <cell r="D17">
            <v>200000</v>
          </cell>
          <cell r="F17">
            <v>177042</v>
          </cell>
        </row>
        <row r="19">
          <cell r="D19">
            <v>14732000</v>
          </cell>
          <cell r="F19">
            <v>7235544</v>
          </cell>
        </row>
        <row r="20">
          <cell r="D20">
            <v>3118000</v>
          </cell>
          <cell r="F20">
            <v>1725593</v>
          </cell>
        </row>
        <row r="21">
          <cell r="D21">
            <v>1878088</v>
          </cell>
          <cell r="F21">
            <v>100650</v>
          </cell>
        </row>
        <row r="24">
          <cell r="D24">
            <v>13115816</v>
          </cell>
          <cell r="F24">
            <v>6485540</v>
          </cell>
        </row>
        <row r="25">
          <cell r="D25">
            <v>540000</v>
          </cell>
          <cell r="F25">
            <v>183669</v>
          </cell>
        </row>
        <row r="26">
          <cell r="D26">
            <v>19825304</v>
          </cell>
          <cell r="F26">
            <v>13336322</v>
          </cell>
        </row>
        <row r="29">
          <cell r="D29">
            <v>1035124</v>
          </cell>
          <cell r="F29">
            <v>571637</v>
          </cell>
        </row>
        <row r="30">
          <cell r="D30">
            <v>1025000</v>
          </cell>
          <cell r="F30">
            <v>735567</v>
          </cell>
        </row>
        <row r="32">
          <cell r="D32">
            <v>42321576</v>
          </cell>
          <cell r="F32">
            <v>8068104</v>
          </cell>
        </row>
        <row r="34">
          <cell r="D34">
            <v>2320000</v>
          </cell>
          <cell r="F34">
            <v>1989054</v>
          </cell>
        </row>
        <row r="35">
          <cell r="D35">
            <v>7260000</v>
          </cell>
          <cell r="F35">
            <v>4134171</v>
          </cell>
        </row>
        <row r="36">
          <cell r="D36">
            <v>3410000</v>
          </cell>
          <cell r="F36">
            <v>2727144</v>
          </cell>
        </row>
        <row r="37">
          <cell r="D37">
            <v>25118779</v>
          </cell>
          <cell r="F37">
            <v>7611110</v>
          </cell>
        </row>
        <row r="38">
          <cell r="D38">
            <v>16459600</v>
          </cell>
          <cell r="F38">
            <v>9829979</v>
          </cell>
        </row>
        <row r="40">
          <cell r="D40">
            <v>860000</v>
          </cell>
          <cell r="F40">
            <v>21220</v>
          </cell>
        </row>
        <row r="41">
          <cell r="D41">
            <v>3000000</v>
          </cell>
          <cell r="F41">
            <v>29119</v>
          </cell>
        </row>
        <row r="43">
          <cell r="D43">
            <v>34599197</v>
          </cell>
          <cell r="F43">
            <v>9344939</v>
          </cell>
        </row>
        <row r="44">
          <cell r="D44">
            <v>600000</v>
          </cell>
          <cell r="F44">
            <v>346000</v>
          </cell>
        </row>
        <row r="45">
          <cell r="D45">
            <v>100000</v>
          </cell>
          <cell r="F45">
            <v>58665</v>
          </cell>
        </row>
        <row r="47">
          <cell r="D47">
            <v>26353749</v>
          </cell>
          <cell r="F47">
            <v>1190109</v>
          </cell>
        </row>
        <row r="57">
          <cell r="D57">
            <v>20205503</v>
          </cell>
          <cell r="F57">
            <v>6187486</v>
          </cell>
        </row>
        <row r="60">
          <cell r="D60">
            <v>1500000</v>
          </cell>
          <cell r="F60">
            <v>1481667</v>
          </cell>
        </row>
        <row r="64">
          <cell r="D64">
            <v>108111881</v>
          </cell>
          <cell r="F64">
            <v>53058379</v>
          </cell>
        </row>
        <row r="69">
          <cell r="D69">
            <v>21760087</v>
          </cell>
          <cell r="F69">
            <v>19888978</v>
          </cell>
        </row>
        <row r="70">
          <cell r="D70">
            <v>40267190</v>
          </cell>
        </row>
        <row r="71">
          <cell r="D71">
            <v>5000000</v>
          </cell>
        </row>
        <row r="75">
          <cell r="D75">
            <v>14429104</v>
          </cell>
          <cell r="F75">
            <v>3400000</v>
          </cell>
        </row>
        <row r="76">
          <cell r="D76">
            <v>100000</v>
          </cell>
          <cell r="F76">
            <v>98417</v>
          </cell>
        </row>
        <row r="77">
          <cell r="D77">
            <v>4466000</v>
          </cell>
          <cell r="F77">
            <v>3114662</v>
          </cell>
        </row>
        <row r="80">
          <cell r="D80">
            <v>1015379</v>
          </cell>
          <cell r="F80">
            <v>840959</v>
          </cell>
        </row>
        <row r="82">
          <cell r="D82">
            <v>88814349</v>
          </cell>
          <cell r="F82">
            <v>1449510</v>
          </cell>
        </row>
        <row r="85">
          <cell r="D85">
            <v>23817874</v>
          </cell>
          <cell r="F85">
            <v>391368</v>
          </cell>
        </row>
        <row r="108">
          <cell r="D108">
            <v>15845344</v>
          </cell>
          <cell r="F108">
            <v>15270824</v>
          </cell>
        </row>
      </sheetData>
      <sheetData sheetId="3">
        <row r="5">
          <cell r="D5">
            <v>172379187</v>
          </cell>
          <cell r="F5">
            <v>89927834</v>
          </cell>
        </row>
        <row r="6">
          <cell r="D6">
            <v>42565267</v>
          </cell>
          <cell r="F6">
            <v>21567600</v>
          </cell>
        </row>
        <row r="7">
          <cell r="D7">
            <v>74871015</v>
          </cell>
          <cell r="F7">
            <v>40154305</v>
          </cell>
        </row>
        <row r="8">
          <cell r="D8">
            <v>2984520</v>
          </cell>
          <cell r="F8">
            <v>1689545</v>
          </cell>
        </row>
        <row r="9">
          <cell r="D9">
            <v>3903898</v>
          </cell>
          <cell r="F9">
            <v>3903898</v>
          </cell>
        </row>
        <row r="10">
          <cell r="D10">
            <v>7214162</v>
          </cell>
          <cell r="F10">
            <v>9774754</v>
          </cell>
        </row>
        <row r="16">
          <cell r="D16">
            <v>32831427</v>
          </cell>
          <cell r="F16">
            <v>19448162</v>
          </cell>
        </row>
        <row r="23">
          <cell r="F23">
            <v>65110642</v>
          </cell>
        </row>
        <row r="24">
          <cell r="F24">
            <v>36246591</v>
          </cell>
        </row>
        <row r="27">
          <cell r="F27">
            <v>4063161</v>
          </cell>
        </row>
        <row r="28">
          <cell r="F28">
            <v>7639338</v>
          </cell>
        </row>
        <row r="30">
          <cell r="F30">
            <v>807789</v>
          </cell>
        </row>
        <row r="33">
          <cell r="D33">
            <v>36081156</v>
          </cell>
          <cell r="F33">
            <v>15219374</v>
          </cell>
        </row>
        <row r="34">
          <cell r="D34">
            <v>2410000</v>
          </cell>
          <cell r="F34">
            <v>1892299</v>
          </cell>
        </row>
        <row r="35">
          <cell r="D35">
            <v>4083057</v>
          </cell>
          <cell r="F35">
            <v>1034666</v>
          </cell>
        </row>
        <row r="36">
          <cell r="D36">
            <v>6688348</v>
          </cell>
          <cell r="F36">
            <v>3609911</v>
          </cell>
        </row>
        <row r="37">
          <cell r="D37">
            <v>8343244</v>
          </cell>
          <cell r="F37">
            <v>3686646</v>
          </cell>
        </row>
        <row r="39">
          <cell r="D39">
            <v>450000</v>
          </cell>
          <cell r="F39">
            <v>361503</v>
          </cell>
        </row>
        <row r="41">
          <cell r="F41">
            <v>680003</v>
          </cell>
        </row>
        <row r="44">
          <cell r="F44">
            <v>2409542</v>
          </cell>
        </row>
        <row r="45">
          <cell r="F45">
            <v>80000</v>
          </cell>
        </row>
        <row r="52">
          <cell r="D52">
            <v>4316097</v>
          </cell>
          <cell r="F52">
            <v>8461209</v>
          </cell>
        </row>
        <row r="61">
          <cell r="F61">
            <v>768058</v>
          </cell>
        </row>
        <row r="62">
          <cell r="D62">
            <v>600000</v>
          </cell>
        </row>
        <row r="77">
          <cell r="D77">
            <v>172431659</v>
          </cell>
          <cell r="F77">
            <v>171883659</v>
          </cell>
        </row>
        <row r="78">
          <cell r="F78">
            <v>28500000</v>
          </cell>
        </row>
        <row r="82">
          <cell r="D82">
            <v>4865244</v>
          </cell>
          <cell r="F82">
            <v>4290724</v>
          </cell>
        </row>
      </sheetData>
      <sheetData sheetId="6">
        <row r="14">
          <cell r="H14">
            <v>98417</v>
          </cell>
        </row>
        <row r="19">
          <cell r="H19">
            <v>1295000</v>
          </cell>
        </row>
        <row r="21">
          <cell r="H21">
            <v>1181102</v>
          </cell>
        </row>
        <row r="22">
          <cell r="H22">
            <v>438000</v>
          </cell>
        </row>
        <row r="52">
          <cell r="H52">
            <v>391368</v>
          </cell>
        </row>
      </sheetData>
      <sheetData sheetId="7">
        <row r="9">
          <cell r="D9">
            <v>40267190</v>
          </cell>
        </row>
        <row r="14">
          <cell r="D14">
            <v>5000000</v>
          </cell>
        </row>
      </sheetData>
      <sheetData sheetId="9">
        <row r="35">
          <cell r="D35">
            <v>20205503</v>
          </cell>
        </row>
      </sheetData>
      <sheetData sheetId="10">
        <row r="35">
          <cell r="D35">
            <v>108111881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6">
        <row r="9">
          <cell r="H9">
            <v>3000000</v>
          </cell>
        </row>
        <row r="11">
          <cell r="H11">
            <v>400000</v>
          </cell>
        </row>
        <row r="22">
          <cell r="H22">
            <v>200560</v>
          </cell>
        </row>
        <row r="32">
          <cell r="H32">
            <v>840959</v>
          </cell>
        </row>
        <row r="41">
          <cell r="H41">
            <v>1449510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</sheetNames>
    <sheetDataSet>
      <sheetData sheetId="4">
        <row r="20">
          <cell r="H20">
            <v>25937</v>
          </cell>
        </row>
        <row r="30">
          <cell r="H30">
            <v>7003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</sheetNames>
    <sheetDataSet>
      <sheetData sheetId="7">
        <row r="10">
          <cell r="H10">
            <v>691810</v>
          </cell>
        </row>
        <row r="30">
          <cell r="H30">
            <v>514503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2">
        <row r="30">
          <cell r="H30">
            <v>90637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</sheetNames>
    <sheetDataSet>
      <sheetData sheetId="1">
        <row r="6">
          <cell r="E6">
            <v>45661500</v>
          </cell>
          <cell r="H6">
            <v>28781688</v>
          </cell>
        </row>
        <row r="9">
          <cell r="E9">
            <v>1300000</v>
          </cell>
          <cell r="H9">
            <v>1258928</v>
          </cell>
        </row>
        <row r="12">
          <cell r="E12">
            <v>2571008</v>
          </cell>
          <cell r="H12">
            <v>1335254</v>
          </cell>
        </row>
        <row r="14">
          <cell r="E14">
            <v>230000</v>
          </cell>
          <cell r="H14">
            <v>153070</v>
          </cell>
        </row>
        <row r="15">
          <cell r="E15">
            <v>220000</v>
          </cell>
          <cell r="H15">
            <v>131290</v>
          </cell>
        </row>
        <row r="18">
          <cell r="E18">
            <v>200000</v>
          </cell>
          <cell r="H18">
            <v>164400</v>
          </cell>
        </row>
        <row r="21">
          <cell r="E21">
            <v>200000</v>
          </cell>
          <cell r="H21">
            <v>46800</v>
          </cell>
        </row>
        <row r="25">
          <cell r="E25">
            <v>13326872</v>
          </cell>
          <cell r="H25">
            <v>8649633</v>
          </cell>
        </row>
        <row r="26">
          <cell r="E26">
            <v>150000</v>
          </cell>
          <cell r="H26">
            <v>108737</v>
          </cell>
        </row>
        <row r="27">
          <cell r="E27">
            <v>9383000</v>
          </cell>
          <cell r="H27">
            <v>5823318</v>
          </cell>
        </row>
        <row r="30">
          <cell r="E30">
            <v>600000</v>
          </cell>
          <cell r="H30">
            <v>420740</v>
          </cell>
        </row>
        <row r="31">
          <cell r="E31">
            <v>590000</v>
          </cell>
          <cell r="H31">
            <v>317116</v>
          </cell>
        </row>
        <row r="33">
          <cell r="E33">
            <v>5765000</v>
          </cell>
          <cell r="H33">
            <v>3772196</v>
          </cell>
        </row>
        <row r="35">
          <cell r="E35">
            <v>750000</v>
          </cell>
          <cell r="H35">
            <v>188909</v>
          </cell>
        </row>
        <row r="36">
          <cell r="E36">
            <v>15928976</v>
          </cell>
          <cell r="H36">
            <v>15238703</v>
          </cell>
        </row>
        <row r="37">
          <cell r="E37">
            <v>1200000</v>
          </cell>
          <cell r="H37">
            <v>1055093</v>
          </cell>
        </row>
        <row r="38">
          <cell r="E38">
            <v>350000</v>
          </cell>
          <cell r="H38">
            <v>158400</v>
          </cell>
        </row>
        <row r="39">
          <cell r="E39">
            <v>7782000</v>
          </cell>
          <cell r="H39">
            <v>7530537</v>
          </cell>
        </row>
        <row r="41">
          <cell r="E41">
            <v>1150000</v>
          </cell>
          <cell r="H41">
            <v>685171</v>
          </cell>
        </row>
        <row r="42">
          <cell r="E42">
            <v>50000</v>
          </cell>
          <cell r="H42">
            <v>16800</v>
          </cell>
        </row>
        <row r="44">
          <cell r="E44">
            <v>9324824</v>
          </cell>
          <cell r="H44">
            <v>8060406</v>
          </cell>
        </row>
        <row r="45">
          <cell r="E45">
            <v>700000</v>
          </cell>
          <cell r="H45">
            <v>95995</v>
          </cell>
        </row>
        <row r="48">
          <cell r="E48">
            <v>200000</v>
          </cell>
          <cell r="H48">
            <v>165965</v>
          </cell>
        </row>
        <row r="76">
          <cell r="E76">
            <v>1500000</v>
          </cell>
          <cell r="H76">
            <v>1435500</v>
          </cell>
        </row>
        <row r="77">
          <cell r="E77">
            <v>300000</v>
          </cell>
          <cell r="H77">
            <v>270027</v>
          </cell>
        </row>
        <row r="78">
          <cell r="E78">
            <v>1700000</v>
          </cell>
          <cell r="H78">
            <v>1576022</v>
          </cell>
        </row>
        <row r="81">
          <cell r="E81">
            <v>900000</v>
          </cell>
          <cell r="H81">
            <v>880484</v>
          </cell>
        </row>
      </sheetData>
      <sheetData sheetId="7">
        <row r="10">
          <cell r="D10">
            <v>990000</v>
          </cell>
          <cell r="H10">
            <v>925500</v>
          </cell>
        </row>
        <row r="11">
          <cell r="A11" t="str">
            <v>Köteles forgóhinta</v>
          </cell>
          <cell r="D11">
            <v>510000</v>
          </cell>
          <cell r="H11">
            <v>510000</v>
          </cell>
        </row>
        <row r="15">
          <cell r="A15" t="str">
            <v>Kamerarendszer kiépítés</v>
          </cell>
          <cell r="D15">
            <v>300000</v>
          </cell>
          <cell r="H15">
            <v>270027</v>
          </cell>
        </row>
        <row r="20">
          <cell r="D20">
            <v>1400000</v>
          </cell>
          <cell r="H20">
            <v>1335646</v>
          </cell>
        </row>
        <row r="21">
          <cell r="D21">
            <v>300000</v>
          </cell>
          <cell r="H21">
            <v>240376</v>
          </cell>
        </row>
        <row r="30">
          <cell r="C30">
            <v>700000</v>
          </cell>
          <cell r="D30">
            <v>900000</v>
          </cell>
          <cell r="H30">
            <v>880484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view="pageBreakPreview" zoomScale="60" workbookViewId="0" topLeftCell="A16">
      <selection activeCell="A2" sqref="A2:G2"/>
    </sheetView>
  </sheetViews>
  <sheetFormatPr defaultColWidth="9.140625" defaultRowHeight="15"/>
  <cols>
    <col min="1" max="1" width="74.140625" style="0" customWidth="1"/>
    <col min="3" max="3" width="10.8515625" style="0" customWidth="1"/>
    <col min="4" max="4" width="13.421875" style="0" customWidth="1"/>
    <col min="5" max="6" width="14.00390625" style="0" customWidth="1"/>
    <col min="7" max="7" width="17.7109375" style="0" customWidth="1"/>
    <col min="8" max="8" width="14.140625" style="0" customWidth="1"/>
  </cols>
  <sheetData>
    <row r="1" spans="1:7" ht="21" customHeight="1">
      <c r="A1" s="135" t="s">
        <v>623</v>
      </c>
      <c r="B1" s="135"/>
      <c r="C1" s="135"/>
      <c r="D1" s="135"/>
      <c r="E1" s="135"/>
      <c r="F1" s="135"/>
      <c r="G1" s="135"/>
    </row>
    <row r="2" spans="1:7" ht="18.75" customHeight="1">
      <c r="A2" s="136" t="s">
        <v>591</v>
      </c>
      <c r="B2" s="136"/>
      <c r="C2" s="136"/>
      <c r="D2" s="136"/>
      <c r="E2" s="136"/>
      <c r="F2" s="136"/>
      <c r="G2" s="136"/>
    </row>
    <row r="3" spans="1:6" ht="29.25" customHeight="1">
      <c r="A3" s="4" t="s">
        <v>566</v>
      </c>
      <c r="C3" s="91"/>
      <c r="D3" s="91"/>
      <c r="E3" s="92"/>
      <c r="F3" s="134"/>
    </row>
    <row r="4" spans="1:8" ht="45">
      <c r="A4" s="2" t="s">
        <v>11</v>
      </c>
      <c r="B4" s="3" t="s">
        <v>12</v>
      </c>
      <c r="C4" s="90" t="s">
        <v>5</v>
      </c>
      <c r="D4" s="90" t="s">
        <v>608</v>
      </c>
      <c r="E4" s="90" t="s">
        <v>621</v>
      </c>
      <c r="F4" s="27"/>
      <c r="G4" s="90" t="s">
        <v>609</v>
      </c>
      <c r="H4" s="90" t="s">
        <v>622</v>
      </c>
    </row>
    <row r="5" spans="1:8" ht="15">
      <c r="A5" s="28" t="s">
        <v>13</v>
      </c>
      <c r="B5" s="29" t="s">
        <v>14</v>
      </c>
      <c r="C5" s="95">
        <v>126213239</v>
      </c>
      <c r="D5" s="95">
        <f>'[1]1.4 hivatal'!$D$6+'[2]1.2 melléklet'!$D$6+'[3]1.3 vágó'!$D$6+'[4]1.1 melléklet'!$D$5</f>
        <v>131986989</v>
      </c>
      <c r="E5" s="95">
        <f>'[9]1.3 vágó'!$E$6+'[10]1.2 melléklet'!$E$6+'[11]1.4 hivatal'!$E$6+'[12]1.1 melléklet'!$E$5</f>
        <v>137195343</v>
      </c>
      <c r="F5" s="95"/>
      <c r="G5" s="96">
        <f>'[1]1.4 hivatal'!$F$6+'[2]1.2 melléklet'!$F$6+'[3]1.3 vágó'!$F$6+'[4]1.1 melléklet'!$F$5</f>
        <v>66279312</v>
      </c>
      <c r="H5" s="105">
        <f>'[9]1.3 vágó'!$H$6+'[10]1.2 melléklet'!$H$6+'[11]1.4 hivatal'!$H$6+'[12]1.1 melléklet'!$H$5</f>
        <v>102681710</v>
      </c>
    </row>
    <row r="6" spans="1:8" ht="15">
      <c r="A6" s="28" t="s">
        <v>15</v>
      </c>
      <c r="B6" s="30" t="s">
        <v>16</v>
      </c>
      <c r="C6" s="95"/>
      <c r="D6" s="95"/>
      <c r="E6" s="95"/>
      <c r="F6" s="95"/>
      <c r="G6" s="96"/>
      <c r="H6" s="27"/>
    </row>
    <row r="7" spans="1:8" ht="15">
      <c r="A7" s="28" t="s">
        <v>17</v>
      </c>
      <c r="B7" s="30" t="s">
        <v>18</v>
      </c>
      <c r="C7" s="95"/>
      <c r="D7" s="95"/>
      <c r="E7" s="95"/>
      <c r="F7" s="95"/>
      <c r="G7" s="96"/>
      <c r="H7" s="27"/>
    </row>
    <row r="8" spans="1:8" ht="15">
      <c r="A8" s="31" t="s">
        <v>19</v>
      </c>
      <c r="B8" s="30" t="s">
        <v>20</v>
      </c>
      <c r="C8" s="95">
        <v>2300000</v>
      </c>
      <c r="D8" s="95">
        <f>'[1]1.4 hivatal'!$D$9+'[2]1.2 melléklet'!$D$9+'[3]1.3 vágó'!$D$9+'[4]1.1 melléklet'!$D$8</f>
        <v>2760000</v>
      </c>
      <c r="E8" s="95">
        <f>'[9]1.3 vágó'!$E$9+'[10]1.2 melléklet'!$E$9+'[11]1.4 hivatal'!$E$9+'[12]1.1 melléklet'!$E$8</f>
        <v>3110000</v>
      </c>
      <c r="F8" s="95"/>
      <c r="G8" s="96">
        <f>'[1]1.4 hivatal'!$F$9+'[2]1.2 melléklet'!$F$9+'[3]1.3 vágó'!$F$9+'[4]1.1 melléklet'!$F$8</f>
        <v>696941</v>
      </c>
      <c r="H8" s="105">
        <f>'[9]1.3 vágó'!$H$9+'[10]1.2 melléklet'!$H$9+'[11]1.4 hivatal'!$H$9+'[12]1.1 melléklet'!$H$8</f>
        <v>2796714</v>
      </c>
    </row>
    <row r="9" spans="1:8" ht="15">
      <c r="A9" s="31" t="s">
        <v>21</v>
      </c>
      <c r="B9" s="30" t="s">
        <v>22</v>
      </c>
      <c r="C9" s="95"/>
      <c r="D9" s="95"/>
      <c r="E9" s="95"/>
      <c r="F9" s="95"/>
      <c r="G9" s="96"/>
      <c r="H9" s="27"/>
    </row>
    <row r="10" spans="1:8" ht="15">
      <c r="A10" s="31" t="s">
        <v>23</v>
      </c>
      <c r="B10" s="30" t="s">
        <v>24</v>
      </c>
      <c r="C10" s="95">
        <v>2545400</v>
      </c>
      <c r="D10" s="95">
        <f>'[1]1.4 hivatal'!$D$11+'[2]1.2 melléklet'!$D$11+'[3]1.3 vágó'!$D$11+'[4]1.1 melléklet'!$D$10</f>
        <v>2545400</v>
      </c>
      <c r="E10" s="149">
        <f>'[11]1.4 hivatal'!$E$11+'[12]1.1 melléklet'!$E$10</f>
        <v>2545400</v>
      </c>
      <c r="F10" s="95"/>
      <c r="G10" s="96">
        <f>'[1]1.4 hivatal'!$F$11+'[2]1.2 melléklet'!$F$11+'[3]1.3 vágó'!$F$11+'[4]1.1 melléklet'!$F$10</f>
        <v>0</v>
      </c>
      <c r="H10" s="105">
        <f>'[9]1.3 vágó'!$H$11+'[10]1.2 melléklet'!$H$11+'[11]1.4 hivatal'!$H$11+'[12]1.1 melléklet'!$H$10</f>
        <v>1513000</v>
      </c>
    </row>
    <row r="11" spans="1:8" ht="15">
      <c r="A11" s="31" t="s">
        <v>25</v>
      </c>
      <c r="B11" s="30" t="s">
        <v>26</v>
      </c>
      <c r="C11" s="95">
        <v>8295496</v>
      </c>
      <c r="D11" s="95">
        <f>'[1]1.4 hivatal'!$D$12+'[2]1.2 melléklet'!$D$12+'[3]1.3 vágó'!$D$12+'[4]1.1 melléklet'!$D$11</f>
        <v>9895496</v>
      </c>
      <c r="E11" s="95">
        <f>'[9]1.3 vágó'!$E$12+'[10]1.2 melléklet'!$E$12+'[11]1.4 hivatal'!$E$12+'[12]1.1 melléklet'!$E$11</f>
        <v>10045496</v>
      </c>
      <c r="F11" s="95"/>
      <c r="G11" s="96">
        <f>'[1]1.4 hivatal'!$F$12+'[2]1.2 melléklet'!$F$12+'[3]1.3 vágó'!$F$12+'[4]1.1 melléklet'!$F$11</f>
        <v>4938151</v>
      </c>
      <c r="H11" s="105">
        <f>'[9]1.3 vágó'!$H$12+'[10]1.2 melléklet'!$H$12+'[11]1.4 hivatal'!$H$12+'[12]1.1 melléklet'!$H$11</f>
        <v>8206714</v>
      </c>
    </row>
    <row r="12" spans="1:8" ht="15">
      <c r="A12" s="31" t="s">
        <v>27</v>
      </c>
      <c r="B12" s="30" t="s">
        <v>28</v>
      </c>
      <c r="C12" s="95"/>
      <c r="D12" s="95"/>
      <c r="E12" s="95"/>
      <c r="F12" s="95"/>
      <c r="G12" s="96"/>
      <c r="H12" s="27"/>
    </row>
    <row r="13" spans="1:8" ht="15">
      <c r="A13" s="5" t="s">
        <v>29</v>
      </c>
      <c r="B13" s="30" t="s">
        <v>30</v>
      </c>
      <c r="C13" s="95">
        <v>1568480</v>
      </c>
      <c r="D13" s="95">
        <f>'[1]1.4 hivatal'!$D$14+'[2]1.2 melléklet'!$D$14+'[3]1.3 vágó'!$D$14+'[4]1.1 melléklet'!$D$13</f>
        <v>1568480</v>
      </c>
      <c r="E13" s="95">
        <f>'[9]1.3 vágó'!$E$14+'[10]1.2 melléklet'!$E$14+'[11]1.4 hivatal'!$E$14+'[12]1.1 melléklet'!$E$13</f>
        <v>1568480</v>
      </c>
      <c r="F13" s="95"/>
      <c r="G13" s="96">
        <f>'[1]1.4 hivatal'!$F$14+'[2]1.2 melléklet'!$F$14+'[3]1.3 vágó'!$F$14+'[4]1.1 melléklet'!$F$13</f>
        <v>462133</v>
      </c>
      <c r="H13" s="105">
        <f>'[9]1.3 vágó'!$H$14+'[10]1.2 melléklet'!$H$14+'[11]1.4 hivatal'!$H$14+'[12]1.1 melléklet'!$H$13</f>
        <v>976223</v>
      </c>
    </row>
    <row r="14" spans="1:8" ht="15">
      <c r="A14" s="5" t="s">
        <v>31</v>
      </c>
      <c r="B14" s="30" t="s">
        <v>32</v>
      </c>
      <c r="C14" s="95">
        <v>120000</v>
      </c>
      <c r="D14" s="95">
        <f>'[3]1.3 vágó'!$D$15</f>
        <v>120000</v>
      </c>
      <c r="E14" s="95">
        <f>'[9]1.3 vágó'!$E$15</f>
        <v>220000</v>
      </c>
      <c r="F14" s="95"/>
      <c r="G14" s="96">
        <f>'[3]1.3 vágó'!$F$15</f>
        <v>40000</v>
      </c>
      <c r="H14" s="105">
        <f>'[9]1.3 vágó'!$H$15+'[10]1.2 melléklet'!$H$15+'[11]1.4 hivatal'!$H$15+'[12]1.1 melléklet'!$H$14</f>
        <v>131290</v>
      </c>
    </row>
    <row r="15" spans="1:8" ht="15">
      <c r="A15" s="5" t="s">
        <v>33</v>
      </c>
      <c r="B15" s="30" t="s">
        <v>34</v>
      </c>
      <c r="C15" s="95"/>
      <c r="D15" s="95"/>
      <c r="E15" s="95"/>
      <c r="F15" s="95"/>
      <c r="G15" s="96"/>
      <c r="H15" s="27"/>
    </row>
    <row r="16" spans="1:8" ht="15">
      <c r="A16" s="5" t="s">
        <v>35</v>
      </c>
      <c r="B16" s="30" t="s">
        <v>36</v>
      </c>
      <c r="C16" s="95"/>
      <c r="D16" s="95">
        <f>'[1]1.4 hivatal'!$D$17</f>
        <v>150000</v>
      </c>
      <c r="E16" s="95">
        <f>'[9]1.3 vágó'!$E$17+'[10]1.2 melléklet'!$E$17+'[11]1.4 hivatal'!$E$17+'[12]1.1 melléklet'!$E$16</f>
        <v>200000</v>
      </c>
      <c r="F16" s="95"/>
      <c r="G16" s="96">
        <f>'[1]1.4 hivatal'!$F$17</f>
        <v>150000</v>
      </c>
      <c r="H16" s="105">
        <f>'[9]1.3 vágó'!$H$17+'[10]1.2 melléklet'!$H$17+'[11]1.4 hivatal'!$H$17+'[12]1.1 melléklet'!$H$16</f>
        <v>200000</v>
      </c>
    </row>
    <row r="17" spans="1:8" ht="15">
      <c r="A17" s="5" t="s">
        <v>362</v>
      </c>
      <c r="B17" s="30" t="s">
        <v>37</v>
      </c>
      <c r="C17" s="95">
        <v>300000</v>
      </c>
      <c r="D17" s="95">
        <f>'[1]1.4 hivatal'!$D$18+'[2]1.2 melléklet'!$D$18+'[3]1.3 vágó'!$D$18+'[4]1.1 melléklet'!$D$17</f>
        <v>550000</v>
      </c>
      <c r="E17" s="95">
        <f>'[9]1.3 vágó'!$E$18+'[10]1.2 melléklet'!$E$18+'[11]1.4 hivatal'!$E$18+'[12]1.1 melléklet'!$E$17</f>
        <v>776000</v>
      </c>
      <c r="F17" s="95"/>
      <c r="G17" s="96">
        <f>'[1]1.4 hivatal'!$F$18+'[2]1.2 melléklet'!$F$18+'[3]1.3 vágó'!$F$18+'[4]1.1 melléklet'!$F$17</f>
        <v>197042</v>
      </c>
      <c r="H17" s="105">
        <f>'[9]1.3 vágó'!$H$18+'[10]1.2 melléklet'!$H$18+'[11]1.4 hivatal'!$H$18+'[12]1.1 melléklet'!$H$17</f>
        <v>562720</v>
      </c>
    </row>
    <row r="18" spans="1:8" ht="15">
      <c r="A18" s="32" t="s">
        <v>305</v>
      </c>
      <c r="B18" s="33" t="s">
        <v>38</v>
      </c>
      <c r="C18" s="104">
        <f>SUM(C5:C17)</f>
        <v>141342615</v>
      </c>
      <c r="D18" s="104">
        <f>SUM(D5:D17)</f>
        <v>149576365</v>
      </c>
      <c r="E18" s="104">
        <f>SUM(E5:E17)</f>
        <v>155660719</v>
      </c>
      <c r="F18" s="104"/>
      <c r="G18" s="104">
        <f>SUM(G5:G17)</f>
        <v>72763579</v>
      </c>
      <c r="H18" s="104">
        <f>SUM(H5:H17)</f>
        <v>117068371</v>
      </c>
    </row>
    <row r="19" spans="1:8" ht="15">
      <c r="A19" s="5" t="s">
        <v>39</v>
      </c>
      <c r="B19" s="30" t="s">
        <v>40</v>
      </c>
      <c r="C19" s="95">
        <v>14732000</v>
      </c>
      <c r="D19" s="95">
        <f>'[4]1.1 melléklet'!$D$19</f>
        <v>14732000</v>
      </c>
      <c r="E19" s="95">
        <f>'[12]1.1 melléklet'!$E$19</f>
        <v>14732000</v>
      </c>
      <c r="F19" s="95"/>
      <c r="G19" s="96">
        <f>'[4]1.1 melléklet'!$F$19</f>
        <v>7235544</v>
      </c>
      <c r="H19" s="105">
        <f>'[12]1.1 melléklet'!$H$19</f>
        <v>10663936</v>
      </c>
    </row>
    <row r="20" spans="1:8" ht="30">
      <c r="A20" s="5" t="s">
        <v>41</v>
      </c>
      <c r="B20" s="30" t="s">
        <v>42</v>
      </c>
      <c r="C20" s="95">
        <v>480000</v>
      </c>
      <c r="D20" s="95">
        <f>'[1]1.4 hivatal'!$D$21+'[2]1.2 melléklet'!$D$21+'[3]1.3 vágó'!$D$21+'[4]1.1 melléklet'!$D$20</f>
        <v>3793000</v>
      </c>
      <c r="E20" s="95">
        <f>'[9]1.3 vágó'!$E$21+'[10]1.2 melléklet'!$E$21+'[11]1.4 hivatal'!$E$21+'[12]1.1 melléklet'!$E$20</f>
        <v>5217000</v>
      </c>
      <c r="F20" s="95"/>
      <c r="G20" s="96">
        <f>'[1]1.4 hivatal'!$F$21+'[2]1.2 melléklet'!$F$21+'[3]1.3 vágó'!$F$21+'[4]1.1 melléklet'!$F$20</f>
        <v>1972393</v>
      </c>
      <c r="H20" s="105">
        <f>'[9]1.3 vágó'!$H$21+'[10]1.2 melléklet'!$H$21+'[11]1.4 hivatal'!$H$21+'[12]1.1 melléklet'!$H$20</f>
        <v>4367393</v>
      </c>
    </row>
    <row r="21" spans="1:8" ht="15">
      <c r="A21" s="6" t="s">
        <v>43</v>
      </c>
      <c r="B21" s="30" t="s">
        <v>44</v>
      </c>
      <c r="C21" s="95">
        <v>6297088</v>
      </c>
      <c r="D21" s="95">
        <f>'[1]1.4 hivatal'!$D$22+'[2]1.2 melléklet'!$D$22+'[3]1.3 vágó'!$D$22+'[4]1.1 melléklet'!$D$21</f>
        <v>3344088</v>
      </c>
      <c r="E21" s="95">
        <f>'[9]1.3 vágó'!$E$22+'[10]1.2 melléklet'!$E$22+'[11]1.4 hivatal'!$E$22+'[12]1.1 melléklet'!$E$21</f>
        <v>1944088</v>
      </c>
      <c r="F21" s="95"/>
      <c r="G21" s="96">
        <f>'[1]1.4 hivatal'!$F$22+'[2]1.2 melléklet'!$F$22+'[3]1.3 vágó'!$F$22+'[4]1.1 melléklet'!$F$21</f>
        <v>121570</v>
      </c>
      <c r="H21" s="105">
        <f>'[9]1.3 vágó'!$H$22+'[10]1.2 melléklet'!$H$22+'[11]1.4 hivatal'!$H$22+'[12]1.1 melléklet'!$H$21</f>
        <v>631746</v>
      </c>
    </row>
    <row r="22" spans="1:8" ht="15">
      <c r="A22" s="7" t="s">
        <v>306</v>
      </c>
      <c r="B22" s="33" t="s">
        <v>45</v>
      </c>
      <c r="C22" s="104">
        <f>SUM(C19:C21)</f>
        <v>21509088</v>
      </c>
      <c r="D22" s="104">
        <f>SUM(D19:D21)</f>
        <v>21869088</v>
      </c>
      <c r="E22" s="104">
        <f>SUM(E19:E21)</f>
        <v>21893088</v>
      </c>
      <c r="F22" s="104"/>
      <c r="G22" s="104">
        <f>SUM(G19:G21)</f>
        <v>9329507</v>
      </c>
      <c r="H22" s="104">
        <f>SUM(H19:H21)</f>
        <v>15663075</v>
      </c>
    </row>
    <row r="23" spans="1:8" ht="15">
      <c r="A23" s="50" t="s">
        <v>392</v>
      </c>
      <c r="B23" s="51" t="s">
        <v>46</v>
      </c>
      <c r="C23" s="104">
        <f>C18+C22</f>
        <v>162851703</v>
      </c>
      <c r="D23" s="104">
        <f>D18+D22</f>
        <v>171445453</v>
      </c>
      <c r="E23" s="104">
        <f>E18+E22</f>
        <v>177553807</v>
      </c>
      <c r="F23" s="104"/>
      <c r="G23" s="104">
        <f>G18+G22</f>
        <v>82093086</v>
      </c>
      <c r="H23" s="104">
        <f>H18+H22</f>
        <v>132731446</v>
      </c>
    </row>
    <row r="24" spans="1:8" ht="15">
      <c r="A24" s="39" t="s">
        <v>363</v>
      </c>
      <c r="B24" s="51" t="s">
        <v>47</v>
      </c>
      <c r="C24" s="104">
        <v>44556632</v>
      </c>
      <c r="D24" s="104">
        <f>'[1]1.4 hivatal'!$D$25+'[2]1.2 melléklet'!$D$25+'[3]1.3 vágó'!$D$25+'[4]1.1 melléklet'!$D$24</f>
        <v>46122810</v>
      </c>
      <c r="E24" s="104">
        <f>'[9]1.3 vágó'!$E$25+'[10]1.2 melléklet'!$E$25+'[11]1.4 hivatal'!$E$25+'[12]1.1 melléklet'!$E$24</f>
        <v>46655750</v>
      </c>
      <c r="F24" s="104"/>
      <c r="G24" s="103">
        <f>'[1]1.4 hivatal'!$F$25+'[2]1.2 melléklet'!$F$25+'[3]1.3 vágó'!$F$25+'[4]1.1 melléklet'!$F$24</f>
        <v>19660387</v>
      </c>
      <c r="H24" s="105">
        <f>'[9]1.3 vágó'!$H$25+'[10]1.2 melléklet'!$H$25+'[11]1.4 hivatal'!$H$25+'[12]1.1 melléklet'!$H$24</f>
        <v>33002977</v>
      </c>
    </row>
    <row r="25" spans="1:8" ht="15">
      <c r="A25" s="5" t="s">
        <v>48</v>
      </c>
      <c r="B25" s="30" t="s">
        <v>49</v>
      </c>
      <c r="C25" s="95">
        <v>1920000</v>
      </c>
      <c r="D25" s="95">
        <f>'[1]1.4 hivatal'!$D$26+'[2]1.2 melléklet'!$D$26+'[3]1.3 vágó'!$D$26+'[4]1.1 melléklet'!$D$25</f>
        <v>1620000</v>
      </c>
      <c r="E25" s="95">
        <f>'[9]1.3 vágó'!$E$26+'[10]1.2 melléklet'!$E$26+'[11]1.4 hivatal'!$E$26+'[12]1.1 melléklet'!$E$25</f>
        <v>1620000</v>
      </c>
      <c r="F25" s="95"/>
      <c r="G25" s="96">
        <f>'[1]1.4 hivatal'!$F$26+'[2]1.2 melléklet'!$F$26+'[3]1.3 vágó'!$F$26+'[4]1.1 melléklet'!$F$25</f>
        <v>620084</v>
      </c>
      <c r="H25" s="105">
        <f>'[9]1.3 vágó'!$H$26+'[10]1.2 melléklet'!$H$26+'[11]1.4 hivatal'!$H$26+'[12]1.1 melléklet'!$H$25</f>
        <v>779143</v>
      </c>
    </row>
    <row r="26" spans="1:8" ht="15">
      <c r="A26" s="5" t="s">
        <v>50</v>
      </c>
      <c r="B26" s="30" t="s">
        <v>51</v>
      </c>
      <c r="C26" s="95">
        <v>43790304</v>
      </c>
      <c r="D26" s="95">
        <f>'[1]1.4 hivatal'!$D$27+'[2]1.2 melléklet'!$D$27+'[3]1.3 vágó'!$D$27+'[4]1.1 melléklet'!$D$26</f>
        <v>37538304</v>
      </c>
      <c r="E26" s="95">
        <f>'[9]1.3 vágó'!$E$27+'[10]1.2 melléklet'!$E$27+'[11]1.4 hivatal'!$E$27+'[12]1.1 melléklet'!$E$26</f>
        <v>33038304</v>
      </c>
      <c r="F26" s="95"/>
      <c r="G26" s="96">
        <f>'[1]1.4 hivatal'!$F$27+'[2]1.2 melléklet'!$F$27+'[3]1.3 vágó'!$F$27+'[4]1.1 melléklet'!$F$26</f>
        <v>17922419</v>
      </c>
      <c r="H26" s="105">
        <f>'[9]1.3 vágó'!$H$27+'[10]1.2 melléklet'!$H$27+'[11]1.4 hivatal'!$H$27+'[12]1.1 melléklet'!$H$26</f>
        <v>26633413</v>
      </c>
    </row>
    <row r="27" spans="1:8" ht="15">
      <c r="A27" s="5" t="s">
        <v>52</v>
      </c>
      <c r="B27" s="30" t="s">
        <v>53</v>
      </c>
      <c r="C27" s="95"/>
      <c r="D27" s="95"/>
      <c r="E27" s="95"/>
      <c r="F27" s="95"/>
      <c r="G27" s="96"/>
      <c r="H27" s="27"/>
    </row>
    <row r="28" spans="1:8" ht="15">
      <c r="A28" s="7" t="s">
        <v>307</v>
      </c>
      <c r="B28" s="33" t="s">
        <v>54</v>
      </c>
      <c r="C28" s="104">
        <f>SUM(C25:C27)</f>
        <v>45710304</v>
      </c>
      <c r="D28" s="104">
        <f>SUM(D25:D27)</f>
        <v>39158304</v>
      </c>
      <c r="E28" s="104">
        <f>SUM(E25:E27)</f>
        <v>34658304</v>
      </c>
      <c r="F28" s="104"/>
      <c r="G28" s="104">
        <f>SUM(G25:G27)</f>
        <v>18542503</v>
      </c>
      <c r="H28" s="104">
        <f>SUM(H25:H27)</f>
        <v>27412556</v>
      </c>
    </row>
    <row r="29" spans="1:8" ht="15">
      <c r="A29" s="5" t="s">
        <v>55</v>
      </c>
      <c r="B29" s="30" t="s">
        <v>56</v>
      </c>
      <c r="C29" s="95">
        <v>2825124</v>
      </c>
      <c r="D29" s="95">
        <f>'[1]1.4 hivatal'!$D$30+'[2]1.2 melléklet'!$D$30+'[3]1.3 vágó'!$D$30+'[4]1.1 melléklet'!$D$29</f>
        <v>3975124</v>
      </c>
      <c r="E29" s="95">
        <f>'[9]1.3 vágó'!$E$30+'[10]1.2 melléklet'!$E$30+'[11]1.4 hivatal'!$E$30+'[12]1.1 melléklet'!$E$29</f>
        <v>4275124</v>
      </c>
      <c r="F29" s="95"/>
      <c r="G29" s="96">
        <f>'[1]1.4 hivatal'!$F$30+'[2]1.2 melléklet'!$F$30+'[3]1.3 vágó'!$F$30+'[4]1.1 melléklet'!$F$29</f>
        <v>2270781</v>
      </c>
      <c r="H29" s="105">
        <f>'[9]1.3 vágó'!$H$30+'[10]1.2 melléklet'!$H$30+'[11]1.4 hivatal'!$H$30+'[12]1.1 melléklet'!$H$29</f>
        <v>3173278</v>
      </c>
    </row>
    <row r="30" spans="1:8" ht="15">
      <c r="A30" s="5" t="s">
        <v>57</v>
      </c>
      <c r="B30" s="30" t="s">
        <v>58</v>
      </c>
      <c r="C30" s="95">
        <v>3073000</v>
      </c>
      <c r="D30" s="97">
        <f>'[1]1.4 hivatal'!$D$31+'[2]1.2 melléklet'!$D$31+'[3]1.3 vágó'!$D$31+'[4]1.1 melléklet'!$D$30</f>
        <v>3923000</v>
      </c>
      <c r="E30" s="95">
        <f>'[9]1.3 vágó'!$E$31+'[10]1.2 melléklet'!$E$31+'[11]1.4 hivatal'!$E$31+'[12]1.1 melléklet'!$E$30</f>
        <v>4123000</v>
      </c>
      <c r="F30" s="95"/>
      <c r="G30" s="96">
        <f>'[1]1.4 hivatal'!$F$31+'[2]1.2 melléklet'!$F$31+'[3]1.3 vágó'!$F$31+'[4]1.1 melléklet'!$F$30</f>
        <v>1676127</v>
      </c>
      <c r="H30" s="105">
        <f>'[9]1.3 vágó'!$H$31+'[10]1.2 melléklet'!$H$31+'[11]1.4 hivatal'!$H$31+'[12]1.1 melléklet'!$H$30</f>
        <v>2646221</v>
      </c>
    </row>
    <row r="31" spans="1:8" ht="15" customHeight="1">
      <c r="A31" s="7" t="s">
        <v>393</v>
      </c>
      <c r="B31" s="33" t="s">
        <v>59</v>
      </c>
      <c r="C31" s="104">
        <f>SUM(C29:C30)</f>
        <v>5898124</v>
      </c>
      <c r="D31" s="104">
        <f>SUM(D29:D30)</f>
        <v>7898124</v>
      </c>
      <c r="E31" s="104">
        <f>SUM(E29:E30)</f>
        <v>8398124</v>
      </c>
      <c r="F31" s="104"/>
      <c r="G31" s="104">
        <f>SUM(G29:G30)</f>
        <v>3946908</v>
      </c>
      <c r="H31" s="104">
        <f>SUM(H29:H30)</f>
        <v>5819499</v>
      </c>
    </row>
    <row r="32" spans="1:8" ht="15">
      <c r="A32" s="5" t="s">
        <v>60</v>
      </c>
      <c r="B32" s="30" t="s">
        <v>61</v>
      </c>
      <c r="C32" s="95">
        <v>52722576</v>
      </c>
      <c r="D32" s="95">
        <f>'[1]1.4 hivatal'!$D$33+'[2]1.2 melléklet'!$D$33+'[3]1.3 vágó'!$D$33+'[4]1.1 melléklet'!$D$32</f>
        <v>52722576</v>
      </c>
      <c r="E32" s="95">
        <f>'[9]1.3 vágó'!$E$33+'[10]1.2 melléklet'!$E$33+'[11]1.4 hivatal'!$E$33+'[12]1.1 melléklet'!$E$32</f>
        <v>52722576</v>
      </c>
      <c r="F32" s="95"/>
      <c r="G32" s="96">
        <f>'[1]1.4 hivatal'!$F$33+'[2]1.2 melléklet'!$F$33+'[3]1.3 vágó'!$F$33+'[4]1.1 melléklet'!$F$32</f>
        <v>11522395</v>
      </c>
      <c r="H32" s="105">
        <f>'[9]1.3 vágó'!$H$33+'[10]1.2 melléklet'!$H$33+'[11]1.4 hivatal'!$H$33+'[12]1.1 melléklet'!$H$32</f>
        <v>17291367</v>
      </c>
    </row>
    <row r="33" spans="1:8" ht="15">
      <c r="A33" s="5" t="s">
        <v>62</v>
      </c>
      <c r="B33" s="30" t="s">
        <v>63</v>
      </c>
      <c r="C33" s="95"/>
      <c r="D33" s="95"/>
      <c r="E33" s="95"/>
      <c r="F33" s="95"/>
      <c r="G33" s="96"/>
      <c r="H33" s="27"/>
    </row>
    <row r="34" spans="1:8" ht="15">
      <c r="A34" s="5" t="s">
        <v>364</v>
      </c>
      <c r="B34" s="30" t="s">
        <v>64</v>
      </c>
      <c r="C34" s="95">
        <v>2776000</v>
      </c>
      <c r="D34" s="95">
        <f>'[1]1.4 hivatal'!$D$35+'[2]1.2 melléklet'!$D$35+'[3]1.3 vágó'!$D$35+'[4]1.1 melléklet'!$D$34</f>
        <v>4176000</v>
      </c>
      <c r="E34" s="95">
        <f>'[9]1.3 vágó'!$E$35+'[10]1.2 melléklet'!$E$35+'[11]1.4 hivatal'!$E$35+'[12]1.1 melléklet'!$E$34</f>
        <v>4176000</v>
      </c>
      <c r="F34" s="95"/>
      <c r="G34" s="96">
        <f>'[1]1.4 hivatal'!$F$35+'[2]1.2 melléklet'!$F$35+'[3]1.3 vágó'!$F$35+'[4]1.1 melléklet'!$F$34</f>
        <v>2791731</v>
      </c>
      <c r="H34" s="105">
        <f>'[9]1.3 vágó'!$H$35+'[10]1.2 melléklet'!$H$35+'[11]1.4 hivatal'!$H$35+'[12]1.1 melléklet'!$H$34</f>
        <v>3202859</v>
      </c>
    </row>
    <row r="35" spans="1:8" ht="15">
      <c r="A35" s="5" t="s">
        <v>65</v>
      </c>
      <c r="B35" s="30" t="s">
        <v>66</v>
      </c>
      <c r="C35" s="95">
        <v>15292000</v>
      </c>
      <c r="D35" s="95">
        <f>'[1]1.4 hivatal'!$D$36+'[2]1.2 melléklet'!$D$36+'[3]1.3 vágó'!$D$36+'[4]1.1 melléklet'!$D$35</f>
        <v>18415976</v>
      </c>
      <c r="E35" s="95">
        <f>'[9]1.3 vágó'!$E$36+'[10]1.2 melléklet'!$E$36+'[11]1.4 hivatal'!$E$36+'[12]1.1 melléklet'!$E$35</f>
        <v>26055976</v>
      </c>
      <c r="F35" s="95"/>
      <c r="G35" s="96">
        <f>'[1]1.4 hivatal'!$F$36+'[2]1.2 melléklet'!$F$36+'[3]1.3 vágó'!$F$36+'[4]1.1 melléklet'!$F$35</f>
        <v>10730822</v>
      </c>
      <c r="H35" s="105">
        <f>'[9]1.3 vágó'!$H$36+'[10]1.2 melléklet'!$H$36+'[11]1.4 hivatal'!$H$36+'[12]1.1 melléklet'!$H$35</f>
        <v>23475000</v>
      </c>
    </row>
    <row r="36" spans="1:8" ht="15">
      <c r="A36" s="10" t="s">
        <v>365</v>
      </c>
      <c r="B36" s="30" t="s">
        <v>67</v>
      </c>
      <c r="C36" s="95">
        <v>2510000</v>
      </c>
      <c r="D36" s="95">
        <f>'[1]1.4 hivatal'!$D$37+'[2]1.2 melléklet'!$D$37+'[3]1.3 vágó'!$D$37+'[4]1.1 melléklet'!$D$36</f>
        <v>4575000</v>
      </c>
      <c r="E36" s="95">
        <f>'[9]1.3 vágó'!$E$37+'[10]1.2 melléklet'!$E$37+'[11]1.4 hivatal'!$E$37+'[12]1.1 melléklet'!$E$36</f>
        <v>4875000</v>
      </c>
      <c r="F36" s="95"/>
      <c r="G36" s="96">
        <f>'[1]1.4 hivatal'!$F$37+'[2]1.2 melléklet'!$F$37+'[3]1.3 vágó'!$F$37+'[4]1.1 melléklet'!$F$36</f>
        <v>3596832</v>
      </c>
      <c r="H36" s="105">
        <f>'[9]1.3 vágó'!$H$37+'[10]1.2 melléklet'!$H$37+'[11]1.4 hivatal'!$H$37+'[12]1.1 melléklet'!$H$36</f>
        <v>4536345</v>
      </c>
    </row>
    <row r="37" spans="1:8" ht="15">
      <c r="A37" s="6" t="s">
        <v>68</v>
      </c>
      <c r="B37" s="30" t="s">
        <v>69</v>
      </c>
      <c r="C37" s="95">
        <v>26227087</v>
      </c>
      <c r="D37" s="95">
        <f>'[1]1.4 hivatal'!$D$38+'[2]1.2 melléklet'!$D$38+'[3]1.3 vágó'!$D$38+'[4]1.1 melléklet'!$D$37</f>
        <v>37645866</v>
      </c>
      <c r="E37" s="95">
        <f>'[9]1.3 vágó'!$E$38+'[10]1.2 melléklet'!$E$38+'[11]1.4 hivatal'!$E$38+'[12]1.1 melléklet'!$E$37</f>
        <v>39930866</v>
      </c>
      <c r="F37" s="95"/>
      <c r="G37" s="96">
        <f>'[1]1.4 hivatal'!$F$38+'[2]1.2 melléklet'!$F$38+'[3]1.3 vágó'!$F$38+'[4]1.1 melléklet'!$F$37</f>
        <v>12698082</v>
      </c>
      <c r="H37" s="105">
        <f>'[9]1.3 vágó'!$H$38+'[10]1.2 melléklet'!$H$38+'[11]1.4 hivatal'!$H$38+'[12]1.1 melléklet'!$H$37</f>
        <v>24954575</v>
      </c>
    </row>
    <row r="38" spans="1:8" ht="15">
      <c r="A38" s="5" t="s">
        <v>366</v>
      </c>
      <c r="B38" s="30" t="s">
        <v>70</v>
      </c>
      <c r="C38" s="95">
        <v>35663227</v>
      </c>
      <c r="D38" s="95">
        <f>'[1]1.4 hivatal'!$D$39+'[2]1.2 melléklet'!$D$39+'[3]1.3 vágó'!$D$39+'[4]1.1 melléklet'!$D$38</f>
        <v>32009827</v>
      </c>
      <c r="E38" s="95">
        <f>'[9]1.3 vágó'!$E$39+'[10]1.2 melléklet'!$E$39+'[11]1.4 hivatal'!$E$39+'[12]1.1 melléklet'!$E$38</f>
        <v>41340957</v>
      </c>
      <c r="F38" s="95"/>
      <c r="G38" s="96">
        <f>'[1]1.4 hivatal'!$F$39+'[2]1.2 melléklet'!$F$39+'[3]1.3 vágó'!$F$39+'[4]1.1 melléklet'!$F$38</f>
        <v>14600914</v>
      </c>
      <c r="H38" s="105">
        <f>'[9]1.3 vágó'!$H$39+'[10]1.2 melléklet'!$H$39+'[11]1.4 hivatal'!$H$39+'[12]1.1 melléklet'!$H$38</f>
        <v>29124372</v>
      </c>
    </row>
    <row r="39" spans="1:8" ht="15">
      <c r="A39" s="7" t="s">
        <v>308</v>
      </c>
      <c r="B39" s="33" t="s">
        <v>71</v>
      </c>
      <c r="C39" s="104">
        <f>SUM(C32:C38)</f>
        <v>135190890</v>
      </c>
      <c r="D39" s="104">
        <f>SUM(D32:D38)</f>
        <v>149545245</v>
      </c>
      <c r="E39" s="104">
        <f>SUM(E32:E38)</f>
        <v>169101375</v>
      </c>
      <c r="F39" s="104"/>
      <c r="G39" s="104">
        <f>SUM(G32:G38)</f>
        <v>55940776</v>
      </c>
      <c r="H39" s="104">
        <f>SUM(H32:H38)</f>
        <v>102584518</v>
      </c>
    </row>
    <row r="40" spans="1:8" ht="15">
      <c r="A40" s="5" t="s">
        <v>72</v>
      </c>
      <c r="B40" s="30" t="s">
        <v>73</v>
      </c>
      <c r="C40" s="95">
        <v>1910000</v>
      </c>
      <c r="D40" s="95">
        <f>'[1]1.4 hivatal'!$D$41+'[2]1.2 melléklet'!$D$41+'[3]1.3 vágó'!$D$41+'[4]1.1 melléklet'!$D$40</f>
        <v>2640000</v>
      </c>
      <c r="E40" s="95">
        <f>'[9]1.3 vágó'!$E$41+'[10]1.2 melléklet'!$E$41+'[11]1.4 hivatal'!$E$41+'[12]1.1 melléklet'!$E$40</f>
        <v>2640000</v>
      </c>
      <c r="F40" s="95"/>
      <c r="G40" s="96">
        <f>'[1]1.4 hivatal'!$F$41+'[2]1.2 melléklet'!$F$41+'[3]1.3 vágó'!$F$41+'[4]1.1 melléklet'!$F$40</f>
        <v>598260</v>
      </c>
      <c r="H40" s="105">
        <f>'[9]1.3 vágó'!$H$41+'[10]1.2 melléklet'!$H$41+'[11]1.4 hivatal'!$H$41+'[12]1.1 melléklet'!$H$40</f>
        <v>947561</v>
      </c>
    </row>
    <row r="41" spans="1:8" ht="15">
      <c r="A41" s="5" t="s">
        <v>74</v>
      </c>
      <c r="B41" s="30" t="s">
        <v>75</v>
      </c>
      <c r="C41" s="95">
        <v>4685000</v>
      </c>
      <c r="D41" s="95">
        <f>'[1]1.4 hivatal'!$D$42+'[2]1.2 melléklet'!$D$42+'[3]1.3 vágó'!$D$42+'[4]1.1 melléklet'!$D$41</f>
        <v>4655000</v>
      </c>
      <c r="E41" s="95">
        <f>'[9]1.3 vágó'!$E$42+'[10]1.2 melléklet'!$E$42+'[11]1.4 hivatal'!$E$42+'[12]1.1 melléklet'!$E$41</f>
        <v>3655000</v>
      </c>
      <c r="F41" s="95"/>
      <c r="G41" s="96">
        <f>'[1]1.4 hivatal'!$F$42+'[2]1.2 melléklet'!$F$42+'[3]1.3 vágó'!$F$42+'[4]1.1 melléklet'!$F$41</f>
        <v>675480</v>
      </c>
      <c r="H41" s="105">
        <f>'[9]1.3 vágó'!$H$42+'[10]1.2 melléklet'!$H$42+'[11]1.4 hivatal'!$H$42+'[12]1.1 melléklet'!$H$41</f>
        <v>1192464</v>
      </c>
    </row>
    <row r="42" spans="1:8" ht="15">
      <c r="A42" s="7" t="s">
        <v>309</v>
      </c>
      <c r="B42" s="33" t="s">
        <v>76</v>
      </c>
      <c r="C42" s="104">
        <f>SUM(C40:C41)</f>
        <v>6595000</v>
      </c>
      <c r="D42" s="104">
        <f>SUM(D40:D41)</f>
        <v>7295000</v>
      </c>
      <c r="E42" s="104">
        <f>SUM(E40:E41)</f>
        <v>6295000</v>
      </c>
      <c r="F42" s="104"/>
      <c r="G42" s="104">
        <f>SUM(G40:G41)</f>
        <v>1273740</v>
      </c>
      <c r="H42" s="104">
        <f>SUM(H40:H41)</f>
        <v>2140025</v>
      </c>
    </row>
    <row r="43" spans="1:8" ht="15">
      <c r="A43" s="5" t="s">
        <v>77</v>
      </c>
      <c r="B43" s="30" t="s">
        <v>78</v>
      </c>
      <c r="C43" s="95">
        <v>54133044</v>
      </c>
      <c r="D43" s="95">
        <f>'[1]1.4 hivatal'!$D$44+'[2]1.2 melléklet'!$D$44+'[3]1.3 vágó'!$D$44+'[4]1.1 melléklet'!$D$43</f>
        <v>55006927</v>
      </c>
      <c r="E43" s="95">
        <f>'[9]1.3 vágó'!$E$44+'[10]1.2 melléklet'!$E$44+'[11]1.4 hivatal'!$E$44+'[12]1.1 melléklet'!$E$43</f>
        <v>50941927</v>
      </c>
      <c r="F43" s="95"/>
      <c r="G43" s="96">
        <f>'[1]1.4 hivatal'!$F$44+'[2]1.2 melléklet'!$F$44+'[3]1.3 vágó'!$F$44+'[4]1.1 melléklet'!$F$43</f>
        <v>16128190</v>
      </c>
      <c r="H43" s="105">
        <f>'[9]1.3 vágó'!$H$44+'[10]1.2 melléklet'!$H$44+'[11]1.4 hivatal'!$H$44+'[12]1.1 melléklet'!$H$43</f>
        <v>27775890</v>
      </c>
    </row>
    <row r="44" spans="1:8" ht="15">
      <c r="A44" s="5" t="s">
        <v>79</v>
      </c>
      <c r="B44" s="30" t="s">
        <v>80</v>
      </c>
      <c r="C44" s="95"/>
      <c r="D44" s="95">
        <f>'[1]1.4 hivatal'!$D$45+'[2]1.2 melléklet'!$D$45+'[3]1.3 vágó'!$D$45+'[4]1.1 melléklet'!$D$44</f>
        <v>1300000</v>
      </c>
      <c r="E44" s="95">
        <f>'[9]1.3 vágó'!$E$45+'[10]1.2 melléklet'!$E$45+'[11]1.4 hivatal'!$E$45+'[12]1.1 melléklet'!$E$44</f>
        <v>5400000</v>
      </c>
      <c r="F44" s="95"/>
      <c r="G44" s="96">
        <f>'[1]1.4 hivatal'!$F$45+'[2]1.2 melléklet'!$F$45+'[3]1.3 vágó'!$F$45+'[4]1.1 melléklet'!$F$44</f>
        <v>350010</v>
      </c>
      <c r="H44" s="105">
        <f>'[9]1.3 vágó'!$H$45+'[10]1.2 melléklet'!$H$45+'[11]1.4 hivatal'!$H$45+'[12]1.1 melléklet'!$H$44</f>
        <v>4332179</v>
      </c>
    </row>
    <row r="45" spans="1:8" ht="15">
      <c r="A45" s="5" t="s">
        <v>367</v>
      </c>
      <c r="B45" s="30" t="s">
        <v>81</v>
      </c>
      <c r="C45" s="95"/>
      <c r="D45" s="95">
        <f>'[4]1.1 melléklet'!$D$45+'[3]1.3 vágó'!$D$46+'[2]1.2 melléklet'!$D$46+'[1]1.4 hivatal'!$D$46</f>
        <v>100000</v>
      </c>
      <c r="E45" s="95">
        <f>'[12]1.1 melléklet'!$E$45</f>
        <v>100000</v>
      </c>
      <c r="F45" s="95"/>
      <c r="G45" s="96">
        <f>'[4]1.1 melléklet'!$F$45</f>
        <v>58665</v>
      </c>
      <c r="H45" s="105">
        <f>'[9]1.3 vágó'!$H$46+'[10]1.2 melléklet'!$H$46+'[11]1.4 hivatal'!$H$46+'[12]1.1 melléklet'!$H$45</f>
        <v>58665</v>
      </c>
    </row>
    <row r="46" spans="1:8" ht="15">
      <c r="A46" s="5" t="s">
        <v>368</v>
      </c>
      <c r="B46" s="30" t="s">
        <v>82</v>
      </c>
      <c r="C46" s="95"/>
      <c r="D46" s="95"/>
      <c r="E46" s="95"/>
      <c r="F46" s="95"/>
      <c r="G46" s="96"/>
      <c r="H46" s="27"/>
    </row>
    <row r="47" spans="1:8" ht="15">
      <c r="A47" s="5" t="s">
        <v>83</v>
      </c>
      <c r="B47" s="30" t="s">
        <v>84</v>
      </c>
      <c r="C47" s="95">
        <v>26966749</v>
      </c>
      <c r="D47" s="95">
        <f>'[1]1.4 hivatal'!$D$48+'[2]1.2 melléklet'!$D$48+'[3]1.3 vágó'!$D$48+'[4]1.1 melléklet'!$D$47</f>
        <v>27369749</v>
      </c>
      <c r="E47" s="95">
        <f>'[9]1.3 vágó'!$E$48+'[10]1.2 melléklet'!$E$48+'[11]1.4 hivatal'!$E$48+'[12]1.1 melléklet'!$E$47</f>
        <v>6921749</v>
      </c>
      <c r="F47" s="95"/>
      <c r="G47" s="96">
        <f>'[1]1.4 hivatal'!$F$48+'[2]1.2 melléklet'!$F$48+'[3]1.3 vágó'!$F$48+'[4]1.1 melléklet'!$F$47</f>
        <v>1747318</v>
      </c>
      <c r="H47" s="105">
        <f>'[9]1.3 vágó'!$H$48+'[10]1.2 melléklet'!$H$48+'[11]1.4 hivatal'!$H$48+'[12]1.1 melléklet'!$H$47</f>
        <v>2065929</v>
      </c>
    </row>
    <row r="48" spans="1:8" ht="15">
      <c r="A48" s="7" t="s">
        <v>310</v>
      </c>
      <c r="B48" s="33" t="s">
        <v>85</v>
      </c>
      <c r="C48" s="95">
        <f>SUM(C43:C47)</f>
        <v>81099793</v>
      </c>
      <c r="D48" s="95">
        <f>SUM(D43:D47)</f>
        <v>83776676</v>
      </c>
      <c r="E48" s="95">
        <f>SUM(E43:E47)</f>
        <v>63363676</v>
      </c>
      <c r="F48" s="95"/>
      <c r="G48" s="95">
        <f>SUM(G43:G47)</f>
        <v>18284183</v>
      </c>
      <c r="H48" s="95">
        <f>SUM(H43:H47)</f>
        <v>34232663</v>
      </c>
    </row>
    <row r="49" spans="1:8" ht="15">
      <c r="A49" s="39" t="s">
        <v>311</v>
      </c>
      <c r="B49" s="51" t="s">
        <v>86</v>
      </c>
      <c r="C49" s="104">
        <f>C28+C31+C39+C42+C48</f>
        <v>274494111</v>
      </c>
      <c r="D49" s="104">
        <f>D28+D31+D39+D42+D48</f>
        <v>287673349</v>
      </c>
      <c r="E49" s="104">
        <f>E28+E31+E39+E42+E48</f>
        <v>281816479</v>
      </c>
      <c r="F49" s="104"/>
      <c r="G49" s="104">
        <f>G28+G31+G39+G42+G48</f>
        <v>97988110</v>
      </c>
      <c r="H49" s="104">
        <f>H28+H31+H39+H42+H48</f>
        <v>172189261</v>
      </c>
    </row>
    <row r="50" spans="1:8" ht="15">
      <c r="A50" s="13" t="s">
        <v>87</v>
      </c>
      <c r="B50" s="30" t="s">
        <v>88</v>
      </c>
      <c r="C50" s="95"/>
      <c r="D50" s="95"/>
      <c r="E50" s="95"/>
      <c r="F50" s="95"/>
      <c r="G50" s="96"/>
      <c r="H50" s="27"/>
    </row>
    <row r="51" spans="1:8" ht="15">
      <c r="A51" s="13" t="s">
        <v>312</v>
      </c>
      <c r="B51" s="30" t="s">
        <v>89</v>
      </c>
      <c r="C51" s="95"/>
      <c r="D51" s="95"/>
      <c r="E51" s="95"/>
      <c r="F51" s="95"/>
      <c r="G51" s="96"/>
      <c r="H51" s="27"/>
    </row>
    <row r="52" spans="1:8" ht="15">
      <c r="A52" s="17" t="s">
        <v>369</v>
      </c>
      <c r="B52" s="30" t="s">
        <v>90</v>
      </c>
      <c r="C52" s="95"/>
      <c r="D52" s="95"/>
      <c r="E52" s="95"/>
      <c r="F52" s="95"/>
      <c r="G52" s="96"/>
      <c r="H52" s="27"/>
    </row>
    <row r="53" spans="1:8" ht="15">
      <c r="A53" s="17" t="s">
        <v>370</v>
      </c>
      <c r="B53" s="30" t="s">
        <v>91</v>
      </c>
      <c r="C53" s="95"/>
      <c r="D53" s="95"/>
      <c r="E53" s="95"/>
      <c r="F53" s="95"/>
      <c r="G53" s="96"/>
      <c r="H53" s="27"/>
    </row>
    <row r="54" spans="1:8" ht="15">
      <c r="A54" s="17" t="s">
        <v>371</v>
      </c>
      <c r="B54" s="30" t="s">
        <v>92</v>
      </c>
      <c r="C54" s="95"/>
      <c r="D54" s="95"/>
      <c r="E54" s="95"/>
      <c r="F54" s="95"/>
      <c r="G54" s="96"/>
      <c r="H54" s="27"/>
    </row>
    <row r="55" spans="1:8" ht="15">
      <c r="A55" s="13" t="s">
        <v>372</v>
      </c>
      <c r="B55" s="30" t="s">
        <v>93</v>
      </c>
      <c r="C55" s="95"/>
      <c r="D55" s="95"/>
      <c r="E55" s="95"/>
      <c r="F55" s="95"/>
      <c r="G55" s="96"/>
      <c r="H55" s="27"/>
    </row>
    <row r="56" spans="1:8" ht="15">
      <c r="A56" s="13" t="s">
        <v>373</v>
      </c>
      <c r="B56" s="30" t="s">
        <v>94</v>
      </c>
      <c r="C56" s="95"/>
      <c r="D56" s="95"/>
      <c r="E56" s="95"/>
      <c r="F56" s="95"/>
      <c r="G56" s="96"/>
      <c r="H56" s="27"/>
    </row>
    <row r="57" spans="1:8" ht="15">
      <c r="A57" s="13" t="s">
        <v>374</v>
      </c>
      <c r="B57" s="30" t="s">
        <v>95</v>
      </c>
      <c r="C57" s="95">
        <v>20205503</v>
      </c>
      <c r="D57" s="95">
        <f>'[4]1.1 melléklet'!$D$57</f>
        <v>20205503</v>
      </c>
      <c r="E57" s="95">
        <f>'[12]1.1 melléklet'!$E$57</f>
        <v>20205503</v>
      </c>
      <c r="F57" s="95"/>
      <c r="G57" s="96">
        <f>'[4]1.1 melléklet'!$F$57</f>
        <v>6187486</v>
      </c>
      <c r="H57" s="105">
        <f>'[12]1.1 melléklet'!$H$57</f>
        <v>8758286</v>
      </c>
    </row>
    <row r="58" spans="1:8" ht="15">
      <c r="A58" s="48" t="s">
        <v>341</v>
      </c>
      <c r="B58" s="51" t="s">
        <v>96</v>
      </c>
      <c r="C58" s="104">
        <f>SUM(C50:C57)</f>
        <v>20205503</v>
      </c>
      <c r="D58" s="104">
        <f>SUM(D50:D57)</f>
        <v>20205503</v>
      </c>
      <c r="E58" s="104">
        <f>SUM(E50:E57)</f>
        <v>20205503</v>
      </c>
      <c r="F58" s="104"/>
      <c r="G58" s="104">
        <f>SUM(G50:G57)</f>
        <v>6187486</v>
      </c>
      <c r="H58" s="104">
        <f>SUM(H50:H57)</f>
        <v>8758286</v>
      </c>
    </row>
    <row r="59" spans="1:8" ht="15">
      <c r="A59" s="12" t="s">
        <v>375</v>
      </c>
      <c r="B59" s="30" t="s">
        <v>97</v>
      </c>
      <c r="C59" s="95"/>
      <c r="D59" s="95"/>
      <c r="E59" s="95"/>
      <c r="F59" s="95"/>
      <c r="G59" s="96"/>
      <c r="H59" s="27"/>
    </row>
    <row r="60" spans="1:8" ht="15">
      <c r="A60" s="12" t="s">
        <v>98</v>
      </c>
      <c r="B60" s="30" t="s">
        <v>99</v>
      </c>
      <c r="C60" s="95"/>
      <c r="D60" s="95">
        <f>'[2]1.2 melléklet'!$D$61+'[4]1.1 melléklet'!$D$60</f>
        <v>1850000</v>
      </c>
      <c r="E60" s="95">
        <f>'[9]1.3 vágó'!$E$61+'[10]1.2 melléklet'!$E$61+'[11]1.4 hivatal'!$E$61+'[12]1.1 melléklet'!$E$60</f>
        <v>1850000</v>
      </c>
      <c r="F60" s="95"/>
      <c r="G60" s="96">
        <f>'[2]1.2 melléklet'!$F$61+'[4]1.1 melléklet'!$F$60</f>
        <v>1823479</v>
      </c>
      <c r="H60" s="105">
        <f>'[9]1.3 vágó'!$H$61+'[10]1.2 melléklet'!$H$61+'[11]1.4 hivatal'!$H$61+'[12]1.1 melléklet'!$H$60</f>
        <v>1823479</v>
      </c>
    </row>
    <row r="61" spans="1:8" ht="30">
      <c r="A61" s="12" t="s">
        <v>100</v>
      </c>
      <c r="B61" s="30" t="s">
        <v>101</v>
      </c>
      <c r="C61" s="95"/>
      <c r="D61" s="95"/>
      <c r="E61" s="95"/>
      <c r="F61" s="95"/>
      <c r="G61" s="96"/>
      <c r="H61" s="27"/>
    </row>
    <row r="62" spans="1:8" ht="30">
      <c r="A62" s="12" t="s">
        <v>342</v>
      </c>
      <c r="B62" s="30" t="s">
        <v>102</v>
      </c>
      <c r="C62" s="95"/>
      <c r="D62" s="95"/>
      <c r="E62" s="95"/>
      <c r="F62" s="95"/>
      <c r="G62" s="96"/>
      <c r="H62" s="27"/>
    </row>
    <row r="63" spans="1:8" ht="30">
      <c r="A63" s="12" t="s">
        <v>376</v>
      </c>
      <c r="B63" s="30" t="s">
        <v>103</v>
      </c>
      <c r="C63" s="95"/>
      <c r="D63" s="95"/>
      <c r="E63" s="95"/>
      <c r="F63" s="95"/>
      <c r="G63" s="96"/>
      <c r="H63" s="27"/>
    </row>
    <row r="64" spans="1:8" ht="15">
      <c r="A64" s="12" t="s">
        <v>344</v>
      </c>
      <c r="B64" s="30" t="s">
        <v>104</v>
      </c>
      <c r="C64" s="95">
        <v>103756992</v>
      </c>
      <c r="D64" s="95">
        <f>'[4]1.1 melléklet'!$D$64</f>
        <v>108111881</v>
      </c>
      <c r="E64" s="95">
        <f>'[12]1.1 melléklet'!$E$64</f>
        <v>143742181</v>
      </c>
      <c r="F64" s="95"/>
      <c r="G64" s="96">
        <f>'[4]1.1 melléklet'!$F$64</f>
        <v>53058379</v>
      </c>
      <c r="H64" s="105">
        <f>'[12]1.1 melléklet'!$H$64</f>
        <v>104235975</v>
      </c>
    </row>
    <row r="65" spans="1:8" ht="30">
      <c r="A65" s="12" t="s">
        <v>377</v>
      </c>
      <c r="B65" s="30" t="s">
        <v>105</v>
      </c>
      <c r="C65" s="95"/>
      <c r="D65" s="95"/>
      <c r="E65" s="95"/>
      <c r="F65" s="95"/>
      <c r="G65" s="96"/>
      <c r="H65" s="27"/>
    </row>
    <row r="66" spans="1:8" ht="30">
      <c r="A66" s="12" t="s">
        <v>378</v>
      </c>
      <c r="B66" s="30" t="s">
        <v>106</v>
      </c>
      <c r="C66" s="95"/>
      <c r="D66" s="95"/>
      <c r="E66" s="95"/>
      <c r="F66" s="95"/>
      <c r="G66" s="96"/>
      <c r="H66" s="27"/>
    </row>
    <row r="67" spans="1:8" ht="15">
      <c r="A67" s="12" t="s">
        <v>107</v>
      </c>
      <c r="B67" s="30" t="s">
        <v>108</v>
      </c>
      <c r="C67" s="95"/>
      <c r="D67" s="95"/>
      <c r="E67" s="95"/>
      <c r="F67" s="95"/>
      <c r="G67" s="96"/>
      <c r="H67" s="27"/>
    </row>
    <row r="68" spans="1:8" ht="15">
      <c r="A68" s="20" t="s">
        <v>109</v>
      </c>
      <c r="B68" s="30" t="s">
        <v>110</v>
      </c>
      <c r="C68" s="95"/>
      <c r="D68" s="95"/>
      <c r="E68" s="95"/>
      <c r="F68" s="95"/>
      <c r="G68" s="96"/>
      <c r="H68" s="27"/>
    </row>
    <row r="69" spans="1:8" ht="15">
      <c r="A69" s="12" t="s">
        <v>379</v>
      </c>
      <c r="B69" s="30" t="s">
        <v>111</v>
      </c>
      <c r="C69" s="95">
        <v>20571600</v>
      </c>
      <c r="D69" s="95">
        <f>'[4]1.1 melléklet'!$D$69</f>
        <v>21760087</v>
      </c>
      <c r="E69" s="95">
        <f>'[12]1.1 melléklet'!$E$69</f>
        <v>44260087</v>
      </c>
      <c r="F69" s="95"/>
      <c r="G69" s="96">
        <f>'[4]1.1 melléklet'!$F$69</f>
        <v>19888978</v>
      </c>
      <c r="H69" s="105">
        <f>'[12]1.1 melléklet'!$H$69</f>
        <v>44161904</v>
      </c>
    </row>
    <row r="70" spans="1:8" ht="15">
      <c r="A70" s="20" t="s">
        <v>558</v>
      </c>
      <c r="B70" s="30" t="s">
        <v>112</v>
      </c>
      <c r="C70" s="95">
        <v>69099015</v>
      </c>
      <c r="D70" s="95">
        <f>'[4]1.1 melléklet'!$D$70</f>
        <v>40267190</v>
      </c>
      <c r="E70" s="95">
        <f>'[12]1.1 melléklet'!$E$70</f>
        <v>27906460</v>
      </c>
      <c r="F70" s="95"/>
      <c r="G70" s="96"/>
      <c r="H70" s="27"/>
    </row>
    <row r="71" spans="1:8" ht="15">
      <c r="A71" s="20" t="s">
        <v>559</v>
      </c>
      <c r="B71" s="30" t="s">
        <v>112</v>
      </c>
      <c r="C71" s="95">
        <v>5000000</v>
      </c>
      <c r="D71" s="95">
        <f>'[4]1.1 melléklet'!$D$71</f>
        <v>5000000</v>
      </c>
      <c r="E71" s="95">
        <f>'[12]1.1 melléklet'!$E$71</f>
        <v>5000000</v>
      </c>
      <c r="F71" s="95"/>
      <c r="G71" s="96"/>
      <c r="H71" s="27"/>
    </row>
    <row r="72" spans="1:8" ht="15">
      <c r="A72" s="48" t="s">
        <v>347</v>
      </c>
      <c r="B72" s="51" t="s">
        <v>113</v>
      </c>
      <c r="C72" s="104">
        <f>SUM(C59:C71)</f>
        <v>198427607</v>
      </c>
      <c r="D72" s="104">
        <f>SUM(D59:D71)</f>
        <v>176989158</v>
      </c>
      <c r="E72" s="104">
        <f>SUM(E59:E71)</f>
        <v>222758728</v>
      </c>
      <c r="F72" s="104"/>
      <c r="G72" s="104">
        <f>SUM(G59:G71)</f>
        <v>74770836</v>
      </c>
      <c r="H72" s="104">
        <f>SUM(H59:H71)</f>
        <v>150221358</v>
      </c>
    </row>
    <row r="73" spans="1:8" ht="15.75">
      <c r="A73" s="56" t="s">
        <v>504</v>
      </c>
      <c r="B73" s="51"/>
      <c r="C73" s="95">
        <f>SUM(C72,C58,C49,C24,C23)</f>
        <v>700535556</v>
      </c>
      <c r="D73" s="95">
        <f>SUM(D72,D58,D49,D24,D23)</f>
        <v>702436273</v>
      </c>
      <c r="E73" s="95">
        <f>SUM(E72,E58,E49,E24,E23)</f>
        <v>748990267</v>
      </c>
      <c r="F73" s="95"/>
      <c r="G73" s="95">
        <f>SUM(G72,G58,G49,G24,G23)</f>
        <v>280699905</v>
      </c>
      <c r="H73" s="95">
        <f>SUM(H72,H58,H49,H24,H23)</f>
        <v>496903328</v>
      </c>
    </row>
    <row r="74" spans="1:8" ht="15">
      <c r="A74" s="34" t="s">
        <v>114</v>
      </c>
      <c r="B74" s="30" t="s">
        <v>115</v>
      </c>
      <c r="C74" s="95"/>
      <c r="D74" s="95"/>
      <c r="E74" s="95">
        <f>'[12]1.1 melléklet'!$E$74</f>
        <v>800000</v>
      </c>
      <c r="F74" s="95"/>
      <c r="G74" s="96"/>
      <c r="H74" s="105">
        <f>'[9]1.3 vágó'!$H$75+'[10]1.2 melléklet'!$H$75+'[11]1.4 hivatal'!$H$75+'[12]1.1 melléklet'!$H$74</f>
        <v>777480</v>
      </c>
    </row>
    <row r="75" spans="1:8" ht="15">
      <c r="A75" s="34" t="s">
        <v>380</v>
      </c>
      <c r="B75" s="30" t="s">
        <v>116</v>
      </c>
      <c r="C75" s="95">
        <v>12000000</v>
      </c>
      <c r="D75" s="95">
        <f>'[1]1.4 hivatal'!$D$76+'[2]1.2 melléklet'!$D$76+'[3]1.3 vágó'!$D$76+'[4]1.1 melléklet'!$D$75</f>
        <v>15429104</v>
      </c>
      <c r="E75" s="95">
        <f>'[9]1.3 vágó'!$E$76+'[10]1.2 melléklet'!$E$76+'[11]1.4 hivatal'!$E$76+'[12]1.1 melléklet'!$E$75</f>
        <v>17043404</v>
      </c>
      <c r="F75" s="95"/>
      <c r="G75" s="96">
        <f>'[3]1.3 vágó'!$F$76+'[4]1.1 melléklet'!$F$75</f>
        <v>4091810</v>
      </c>
      <c r="H75" s="105">
        <f>'[9]1.3 vágó'!$H$76+'[10]1.2 melléklet'!$H$76+'[11]1.4 hivatal'!$H$76+'[12]1.1 melléklet'!$H$75</f>
        <v>8764605</v>
      </c>
    </row>
    <row r="76" spans="1:8" ht="15">
      <c r="A76" s="34" t="s">
        <v>117</v>
      </c>
      <c r="B76" s="30" t="s">
        <v>118</v>
      </c>
      <c r="C76" s="95">
        <v>394000</v>
      </c>
      <c r="D76" s="95">
        <f>'[1]1.4 hivatal'!$D$77+'[2]1.2 melléklet'!$D$77+'[3]1.3 vágó'!$D$77+'[4]1.1 melléklet'!$D$76</f>
        <v>494000</v>
      </c>
      <c r="E76" s="95">
        <f>'[9]1.3 vágó'!$E$77+'[10]1.2 melléklet'!$E$77+'[11]1.4 hivatal'!$E$77+'[12]1.1 melléklet'!$E$76</f>
        <v>3794000</v>
      </c>
      <c r="F76" s="95"/>
      <c r="G76" s="96">
        <f>'[1]1.4 hivatal'!$F$77+'[4]1.1 melléklet'!$F$76</f>
        <v>196385</v>
      </c>
      <c r="H76" s="105">
        <f>'[9]1.3 vágó'!$H$77+'[10]1.2 melléklet'!$H$77+'[11]1.4 hivatal'!$H$77+'[12]1.1 melléklet'!$H$76</f>
        <v>3042317</v>
      </c>
    </row>
    <row r="77" spans="1:8" ht="15">
      <c r="A77" s="34" t="s">
        <v>119</v>
      </c>
      <c r="B77" s="30" t="s">
        <v>120</v>
      </c>
      <c r="C77" s="95">
        <v>4766000</v>
      </c>
      <c r="D77" s="95">
        <f>'[1]1.4 hivatal'!$D$78+'[2]1.2 melléklet'!$D$78+'[3]1.3 vágó'!$D$78+'[4]1.1 melléklet'!$D$77</f>
        <v>7993592</v>
      </c>
      <c r="E77" s="95">
        <f>'[9]1.3 vágó'!$E$78+'[10]1.2 melléklet'!$E$78+'[11]1.4 hivatal'!$E$78+'[12]1.1 melléklet'!$E$77</f>
        <v>8193592</v>
      </c>
      <c r="F77" s="95"/>
      <c r="G77" s="96">
        <f>'[1]1.4 hivatal'!$F$78+'[2]1.2 melléklet'!$F$78+'[3]1.3 vágó'!$F$78+'[4]1.1 melléklet'!$F$77</f>
        <v>4592077</v>
      </c>
      <c r="H77" s="105">
        <f>'[9]1.3 vágó'!$H$78+'[10]1.2 melléklet'!$H$78+'[11]1.4 hivatal'!$H$78+'[12]1.1 melléklet'!$H$77</f>
        <v>5625203</v>
      </c>
    </row>
    <row r="78" spans="1:8" ht="15">
      <c r="A78" s="6" t="s">
        <v>121</v>
      </c>
      <c r="B78" s="30" t="s">
        <v>122</v>
      </c>
      <c r="C78" s="95"/>
      <c r="D78" s="95"/>
      <c r="E78" s="95"/>
      <c r="F78" s="95"/>
      <c r="G78" s="96"/>
      <c r="H78" s="27"/>
    </row>
    <row r="79" spans="1:8" ht="15">
      <c r="A79" s="6" t="s">
        <v>123</v>
      </c>
      <c r="B79" s="30" t="s">
        <v>124</v>
      </c>
      <c r="C79" s="95"/>
      <c r="D79" s="95"/>
      <c r="E79" s="95"/>
      <c r="F79" s="95"/>
      <c r="G79" s="96"/>
      <c r="H79" s="27"/>
    </row>
    <row r="80" spans="1:8" ht="15">
      <c r="A80" s="6" t="s">
        <v>125</v>
      </c>
      <c r="B80" s="30" t="s">
        <v>126</v>
      </c>
      <c r="C80" s="95">
        <v>963650</v>
      </c>
      <c r="D80" s="95">
        <f>'[1]1.4 hivatal'!$D$81+'[2]1.2 melléklet'!$D$81+'[3]1.3 vágó'!$D$81+'[4]1.1 melléklet'!$D$80</f>
        <v>2236509</v>
      </c>
      <c r="E80" s="95">
        <f>'[9]1.3 vágó'!$E$81+'[10]1.2 melléklet'!$E$81+'[11]1.4 hivatal'!$E$81+'[12]1.1 melléklet'!$E$80</f>
        <v>3436509</v>
      </c>
      <c r="F80" s="95"/>
      <c r="G80" s="96">
        <f>'[1]1.4 hivatal'!$F$81+'[2]1.2 melléklet'!$F$81+'[3]1.3 vágó'!$F$81+'[4]1.1 melléklet'!$F$80</f>
        <v>1453102</v>
      </c>
      <c r="H80" s="105">
        <f>'[9]1.3 vágó'!$H$81+'[10]1.2 melléklet'!$H$81+'[11]1.4 hivatal'!$H$81+'[12]1.1 melléklet'!$H$80</f>
        <v>3052038</v>
      </c>
    </row>
    <row r="81" spans="1:8" ht="15">
      <c r="A81" s="49" t="s">
        <v>349</v>
      </c>
      <c r="B81" s="51" t="s">
        <v>127</v>
      </c>
      <c r="C81" s="95">
        <f>SUM(C74:C80)</f>
        <v>18123650</v>
      </c>
      <c r="D81" s="95">
        <f>SUM(D74:D80)</f>
        <v>26153205</v>
      </c>
      <c r="E81" s="95">
        <f>SUM(E74:E80)</f>
        <v>33267505</v>
      </c>
      <c r="F81" s="95"/>
      <c r="G81" s="95">
        <f>SUM(G74:G80)</f>
        <v>10333374</v>
      </c>
      <c r="H81" s="95">
        <f>SUM(H74:H80)</f>
        <v>21261643</v>
      </c>
    </row>
    <row r="82" spans="1:8" ht="15">
      <c r="A82" s="13" t="s">
        <v>128</v>
      </c>
      <c r="B82" s="30" t="s">
        <v>129</v>
      </c>
      <c r="C82" s="95">
        <v>85150253</v>
      </c>
      <c r="D82" s="95">
        <f>'[3]1.3 vágó'!$D$83+'[4]1.1 melléklet'!$D$82+'[2]1.2 melléklet'!$D$83+'[1]1.4 hivatal'!$D$83</f>
        <v>88814349</v>
      </c>
      <c r="E82" s="95">
        <f>'[12]1.1 melléklet'!$E$82+0</f>
        <v>78066318</v>
      </c>
      <c r="F82" s="95"/>
      <c r="G82" s="96">
        <f>'[4]1.1 melléklet'!$F$82</f>
        <v>1449510</v>
      </c>
      <c r="H82" s="105">
        <f>'[9]1.3 vágó'!$H$83+'[10]1.2 melléklet'!$H$83+'[11]1.4 hivatal'!$H$83+'[12]1.1 melléklet'!$H$82</f>
        <v>40775076</v>
      </c>
    </row>
    <row r="83" spans="1:8" ht="15">
      <c r="A83" s="13" t="s">
        <v>130</v>
      </c>
      <c r="B83" s="30" t="s">
        <v>131</v>
      </c>
      <c r="C83" s="95"/>
      <c r="D83" s="95"/>
      <c r="E83" s="95"/>
      <c r="F83" s="95"/>
      <c r="G83" s="96"/>
      <c r="H83" s="27"/>
    </row>
    <row r="84" spans="1:8" ht="15">
      <c r="A84" s="13" t="s">
        <v>132</v>
      </c>
      <c r="B84" s="30" t="s">
        <v>133</v>
      </c>
      <c r="C84" s="95"/>
      <c r="D84" s="95"/>
      <c r="E84" s="95"/>
      <c r="F84" s="95"/>
      <c r="G84" s="96"/>
      <c r="H84" s="27"/>
    </row>
    <row r="85" spans="1:8" ht="15">
      <c r="A85" s="13" t="s">
        <v>134</v>
      </c>
      <c r="B85" s="30" t="s">
        <v>135</v>
      </c>
      <c r="C85" s="95">
        <v>22990568</v>
      </c>
      <c r="D85" s="95">
        <f>'[4]1.1 melléklet'!$D$85</f>
        <v>23817874</v>
      </c>
      <c r="E85" s="95">
        <f>'[12]1.1 melléklet'!$E$85</f>
        <v>19565905</v>
      </c>
      <c r="F85" s="95"/>
      <c r="G85" s="96">
        <f>'[4]1.1 melléklet'!$F$85</f>
        <v>391368</v>
      </c>
      <c r="H85" s="105">
        <f>'[12]1.1 melléklet'!$H$85</f>
        <v>7866097</v>
      </c>
    </row>
    <row r="86" spans="1:8" ht="15">
      <c r="A86" s="48" t="s">
        <v>350</v>
      </c>
      <c r="B86" s="51" t="s">
        <v>136</v>
      </c>
      <c r="C86" s="95">
        <f>SUM(C82:C85)</f>
        <v>108140821</v>
      </c>
      <c r="D86" s="95">
        <f>SUM(D82:D85)</f>
        <v>112632223</v>
      </c>
      <c r="E86" s="95">
        <f>SUM(E82:E85)</f>
        <v>97632223</v>
      </c>
      <c r="F86" s="95"/>
      <c r="G86" s="95">
        <f>SUM(G82:G85)</f>
        <v>1840878</v>
      </c>
      <c r="H86" s="95">
        <f>SUM(H82:H85)</f>
        <v>48641173</v>
      </c>
    </row>
    <row r="87" spans="1:8" ht="30">
      <c r="A87" s="13" t="s">
        <v>137</v>
      </c>
      <c r="B87" s="30" t="s">
        <v>138</v>
      </c>
      <c r="C87" s="95"/>
      <c r="D87" s="95"/>
      <c r="E87" s="95"/>
      <c r="F87" s="95"/>
      <c r="G87" s="96">
        <f aca="true" t="shared" si="0" ref="G87:G94">SUM(C87:E87)</f>
        <v>0</v>
      </c>
      <c r="H87" s="27"/>
    </row>
    <row r="88" spans="1:8" ht="30">
      <c r="A88" s="13" t="s">
        <v>381</v>
      </c>
      <c r="B88" s="30" t="s">
        <v>139</v>
      </c>
      <c r="C88" s="95"/>
      <c r="D88" s="95"/>
      <c r="E88" s="95"/>
      <c r="F88" s="95"/>
      <c r="G88" s="96">
        <f t="shared" si="0"/>
        <v>0</v>
      </c>
      <c r="H88" s="27"/>
    </row>
    <row r="89" spans="1:8" ht="30">
      <c r="A89" s="13" t="s">
        <v>382</v>
      </c>
      <c r="B89" s="30" t="s">
        <v>140</v>
      </c>
      <c r="C89" s="95"/>
      <c r="D89" s="95"/>
      <c r="E89" s="95"/>
      <c r="F89" s="95"/>
      <c r="G89" s="96">
        <f t="shared" si="0"/>
        <v>0</v>
      </c>
      <c r="H89" s="27"/>
    </row>
    <row r="90" spans="1:8" ht="15">
      <c r="A90" s="13" t="s">
        <v>383</v>
      </c>
      <c r="B90" s="30" t="s">
        <v>141</v>
      </c>
      <c r="C90" s="95"/>
      <c r="D90" s="95"/>
      <c r="E90" s="95"/>
      <c r="F90" s="95"/>
      <c r="G90" s="96">
        <f t="shared" si="0"/>
        <v>0</v>
      </c>
      <c r="H90" s="27"/>
    </row>
    <row r="91" spans="1:8" ht="30">
      <c r="A91" s="13" t="s">
        <v>384</v>
      </c>
      <c r="B91" s="30" t="s">
        <v>142</v>
      </c>
      <c r="C91" s="95"/>
      <c r="D91" s="95"/>
      <c r="E91" s="95"/>
      <c r="F91" s="95"/>
      <c r="G91" s="96">
        <f t="shared" si="0"/>
        <v>0</v>
      </c>
      <c r="H91" s="27"/>
    </row>
    <row r="92" spans="1:8" ht="30">
      <c r="A92" s="13" t="s">
        <v>385</v>
      </c>
      <c r="B92" s="30" t="s">
        <v>143</v>
      </c>
      <c r="C92" s="95"/>
      <c r="D92" s="95"/>
      <c r="E92" s="95"/>
      <c r="F92" s="95"/>
      <c r="G92" s="96">
        <f t="shared" si="0"/>
        <v>0</v>
      </c>
      <c r="H92" s="27"/>
    </row>
    <row r="93" spans="1:8" ht="15">
      <c r="A93" s="13" t="s">
        <v>144</v>
      </c>
      <c r="B93" s="30" t="s">
        <v>145</v>
      </c>
      <c r="C93" s="95"/>
      <c r="D93" s="95"/>
      <c r="E93" s="95"/>
      <c r="F93" s="95"/>
      <c r="G93" s="96">
        <f t="shared" si="0"/>
        <v>0</v>
      </c>
      <c r="H93" s="27"/>
    </row>
    <row r="94" spans="1:8" ht="15">
      <c r="A94" s="13" t="s">
        <v>386</v>
      </c>
      <c r="B94" s="30" t="s">
        <v>146</v>
      </c>
      <c r="C94" s="95"/>
      <c r="D94" s="95"/>
      <c r="E94" s="95"/>
      <c r="F94" s="95"/>
      <c r="G94" s="96">
        <f t="shared" si="0"/>
        <v>0</v>
      </c>
      <c r="H94" s="27"/>
    </row>
    <row r="95" spans="1:8" ht="15">
      <c r="A95" s="48" t="s">
        <v>351</v>
      </c>
      <c r="B95" s="51" t="s">
        <v>147</v>
      </c>
      <c r="C95" s="95">
        <f>SUM(C87:C94)</f>
        <v>0</v>
      </c>
      <c r="D95" s="95">
        <f>SUM(D87:D94)</f>
        <v>0</v>
      </c>
      <c r="E95" s="95">
        <f>SUM(E87:E94)</f>
        <v>0</v>
      </c>
      <c r="F95" s="95"/>
      <c r="G95" s="95">
        <f>SUM(G87:G94)</f>
        <v>0</v>
      </c>
      <c r="H95" s="27"/>
    </row>
    <row r="96" spans="1:8" ht="15.75">
      <c r="A96" s="56" t="s">
        <v>503</v>
      </c>
      <c r="B96" s="51"/>
      <c r="C96" s="95">
        <f>SUM(C95,C86,C81)</f>
        <v>126264471</v>
      </c>
      <c r="D96" s="95">
        <f>SUM(D95,D86,D81)</f>
        <v>138785428</v>
      </c>
      <c r="E96" s="95">
        <f>SUM(E95,E86,E81)</f>
        <v>130899728</v>
      </c>
      <c r="F96" s="95"/>
      <c r="G96" s="95">
        <f>SUM(G95,G86,G81)</f>
        <v>12174252</v>
      </c>
      <c r="H96" s="95">
        <f>SUM(H95,H86,H81)</f>
        <v>69902816</v>
      </c>
    </row>
    <row r="97" spans="1:8" ht="15.75">
      <c r="A97" s="35" t="s">
        <v>394</v>
      </c>
      <c r="B97" s="36" t="s">
        <v>148</v>
      </c>
      <c r="C97" s="95">
        <f>C95+C86+C81+C72+C58+C49+C24+C23</f>
        <v>826800027</v>
      </c>
      <c r="D97" s="95">
        <f>D95+D86+D81+D72+D58+D49+D24+D23</f>
        <v>841221701</v>
      </c>
      <c r="E97" s="95">
        <f>E95+E86+E81+E72+E58+E49+E24+E23</f>
        <v>879889995</v>
      </c>
      <c r="F97" s="95"/>
      <c r="G97" s="95">
        <f>G95+G86+G81+G72+G58+G49+G24+G23</f>
        <v>292874157</v>
      </c>
      <c r="H97" s="95">
        <f>H95+H86+H81+H72+H58+H49+H24+H23</f>
        <v>566806144</v>
      </c>
    </row>
    <row r="98" spans="1:24" ht="15">
      <c r="A98" s="13" t="s">
        <v>387</v>
      </c>
      <c r="B98" s="5" t="s">
        <v>149</v>
      </c>
      <c r="C98" s="98"/>
      <c r="D98" s="98"/>
      <c r="E98" s="98"/>
      <c r="F98" s="98"/>
      <c r="G98" s="96"/>
      <c r="H98" s="71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3"/>
      <c r="X98" s="23"/>
    </row>
    <row r="99" spans="1:24" ht="15">
      <c r="A99" s="13" t="s">
        <v>150</v>
      </c>
      <c r="B99" s="5" t="s">
        <v>151</v>
      </c>
      <c r="C99" s="98"/>
      <c r="D99" s="98"/>
      <c r="E99" s="98"/>
      <c r="F99" s="98"/>
      <c r="G99" s="96"/>
      <c r="H99" s="71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3"/>
      <c r="X99" s="23"/>
    </row>
    <row r="100" spans="1:24" ht="15">
      <c r="A100" s="13" t="s">
        <v>388</v>
      </c>
      <c r="B100" s="5" t="s">
        <v>152</v>
      </c>
      <c r="C100" s="98"/>
      <c r="D100" s="98"/>
      <c r="E100" s="98"/>
      <c r="F100" s="98"/>
      <c r="G100" s="96"/>
      <c r="H100" s="71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3"/>
      <c r="X100" s="23"/>
    </row>
    <row r="101" spans="1:24" ht="15">
      <c r="A101" s="15" t="s">
        <v>356</v>
      </c>
      <c r="B101" s="7" t="s">
        <v>153</v>
      </c>
      <c r="C101" s="99">
        <f>SUM(C98:C100)</f>
        <v>0</v>
      </c>
      <c r="D101" s="99">
        <f>SUM(D98:D100)</f>
        <v>0</v>
      </c>
      <c r="E101" s="99">
        <f>SUM(E98:E100)</f>
        <v>0</v>
      </c>
      <c r="F101" s="99"/>
      <c r="G101" s="99">
        <f>SUM(G98:G100)</f>
        <v>0</v>
      </c>
      <c r="H101" s="72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3"/>
      <c r="X101" s="23"/>
    </row>
    <row r="102" spans="1:24" ht="15">
      <c r="A102" s="37" t="s">
        <v>389</v>
      </c>
      <c r="B102" s="5" t="s">
        <v>154</v>
      </c>
      <c r="C102" s="100"/>
      <c r="D102" s="100"/>
      <c r="E102" s="100"/>
      <c r="F102" s="100"/>
      <c r="G102" s="96"/>
      <c r="H102" s="73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3"/>
      <c r="X102" s="23"/>
    </row>
    <row r="103" spans="1:24" ht="15">
      <c r="A103" s="37" t="s">
        <v>359</v>
      </c>
      <c r="B103" s="5" t="s">
        <v>155</v>
      </c>
      <c r="C103" s="100"/>
      <c r="D103" s="100"/>
      <c r="E103" s="100"/>
      <c r="F103" s="100"/>
      <c r="G103" s="96"/>
      <c r="H103" s="7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3"/>
      <c r="X103" s="23"/>
    </row>
    <row r="104" spans="1:24" ht="15">
      <c r="A104" s="13" t="s">
        <v>156</v>
      </c>
      <c r="B104" s="5" t="s">
        <v>157</v>
      </c>
      <c r="C104" s="101"/>
      <c r="D104" s="101"/>
      <c r="E104" s="101"/>
      <c r="F104" s="101"/>
      <c r="G104" s="96"/>
      <c r="H104" s="71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3"/>
      <c r="X104" s="23"/>
    </row>
    <row r="105" spans="1:24" ht="15">
      <c r="A105" s="13" t="s">
        <v>390</v>
      </c>
      <c r="B105" s="5" t="s">
        <v>158</v>
      </c>
      <c r="C105" s="101"/>
      <c r="D105" s="101"/>
      <c r="E105" s="101"/>
      <c r="F105" s="101"/>
      <c r="G105" s="96"/>
      <c r="H105" s="71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3"/>
      <c r="X105" s="23"/>
    </row>
    <row r="106" spans="1:24" ht="15">
      <c r="A106" s="14" t="s">
        <v>357</v>
      </c>
      <c r="B106" s="7" t="s">
        <v>159</v>
      </c>
      <c r="C106" s="102">
        <f>SUM(C102:C105)</f>
        <v>0</v>
      </c>
      <c r="D106" s="102">
        <f>SUM(D102:D105)</f>
        <v>0</v>
      </c>
      <c r="E106" s="102">
        <f>SUM(E102:E105)</f>
        <v>0</v>
      </c>
      <c r="F106" s="102"/>
      <c r="G106" s="102">
        <f>SUM(G102:G105)</f>
        <v>0</v>
      </c>
      <c r="H106" s="74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3"/>
      <c r="X106" s="23"/>
    </row>
    <row r="107" spans="1:24" ht="15">
      <c r="A107" s="37" t="s">
        <v>160</v>
      </c>
      <c r="B107" s="5" t="s">
        <v>161</v>
      </c>
      <c r="C107" s="100"/>
      <c r="D107" s="100"/>
      <c r="E107" s="100"/>
      <c r="F107" s="100"/>
      <c r="G107" s="96"/>
      <c r="H107" s="73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3"/>
      <c r="X107" s="23"/>
    </row>
    <row r="108" spans="1:24" ht="15">
      <c r="A108" s="37" t="s">
        <v>162</v>
      </c>
      <c r="B108" s="5" t="s">
        <v>163</v>
      </c>
      <c r="C108" s="100">
        <v>10980100</v>
      </c>
      <c r="D108" s="100">
        <f>'[4]1.1 melléklet'!$D$108</f>
        <v>15845344</v>
      </c>
      <c r="E108" s="100">
        <f>'[12]1.1 melléklet'!$E$108</f>
        <v>17345344</v>
      </c>
      <c r="F108" s="100"/>
      <c r="G108" s="96">
        <f>'[4]1.1 melléklet'!$F$108</f>
        <v>15270824</v>
      </c>
      <c r="H108" s="148">
        <f>'[12]1.1 melléklet'!$H$108</f>
        <v>16890803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3"/>
      <c r="X108" s="23"/>
    </row>
    <row r="109" spans="1:24" ht="15">
      <c r="A109" s="14" t="s">
        <v>164</v>
      </c>
      <c r="B109" s="7" t="s">
        <v>165</v>
      </c>
      <c r="C109" s="100"/>
      <c r="D109" s="100"/>
      <c r="E109" s="100"/>
      <c r="F109" s="100"/>
      <c r="G109" s="96"/>
      <c r="H109" s="73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3"/>
      <c r="X109" s="23"/>
    </row>
    <row r="110" spans="1:24" ht="15">
      <c r="A110" s="37" t="s">
        <v>166</v>
      </c>
      <c r="B110" s="5" t="s">
        <v>167</v>
      </c>
      <c r="C110" s="100"/>
      <c r="D110" s="100"/>
      <c r="E110" s="100"/>
      <c r="F110" s="100"/>
      <c r="G110" s="96"/>
      <c r="H110" s="73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3"/>
      <c r="X110" s="23"/>
    </row>
    <row r="111" spans="1:24" ht="15">
      <c r="A111" s="37" t="s">
        <v>168</v>
      </c>
      <c r="B111" s="5" t="s">
        <v>169</v>
      </c>
      <c r="C111" s="100"/>
      <c r="D111" s="100"/>
      <c r="E111" s="100"/>
      <c r="F111" s="100"/>
      <c r="G111" s="96"/>
      <c r="H111" s="73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3"/>
      <c r="X111" s="23"/>
    </row>
    <row r="112" spans="1:24" ht="15">
      <c r="A112" s="37" t="s">
        <v>170</v>
      </c>
      <c r="B112" s="5" t="s">
        <v>171</v>
      </c>
      <c r="C112" s="100"/>
      <c r="D112" s="100"/>
      <c r="E112" s="100"/>
      <c r="F112" s="100"/>
      <c r="G112" s="96"/>
      <c r="H112" s="73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3"/>
      <c r="X112" s="23"/>
    </row>
    <row r="113" spans="1:24" ht="15">
      <c r="A113" s="38" t="s">
        <v>358</v>
      </c>
      <c r="B113" s="39" t="s">
        <v>172</v>
      </c>
      <c r="C113" s="102">
        <f>SUM(C101,C106,C107:C112)</f>
        <v>10980100</v>
      </c>
      <c r="D113" s="102">
        <f>SUM(D101,D106,D107:D112)</f>
        <v>15845344</v>
      </c>
      <c r="E113" s="102">
        <f>SUM(E101,E106,E107:E112)</f>
        <v>17345344</v>
      </c>
      <c r="F113" s="102"/>
      <c r="G113" s="102">
        <f>SUM(G101,G106,G107:G112)</f>
        <v>15270824</v>
      </c>
      <c r="H113" s="102">
        <f>SUM(H101,H106,H107:H112)</f>
        <v>16890803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3"/>
      <c r="X113" s="23"/>
    </row>
    <row r="114" spans="1:24" ht="15">
      <c r="A114" s="37" t="s">
        <v>173</v>
      </c>
      <c r="B114" s="5" t="s">
        <v>174</v>
      </c>
      <c r="C114" s="100"/>
      <c r="D114" s="100"/>
      <c r="E114" s="100"/>
      <c r="F114" s="100"/>
      <c r="G114" s="96"/>
      <c r="H114" s="73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3"/>
      <c r="X114" s="23"/>
    </row>
    <row r="115" spans="1:24" ht="15">
      <c r="A115" s="13" t="s">
        <v>175</v>
      </c>
      <c r="B115" s="5" t="s">
        <v>176</v>
      </c>
      <c r="C115" s="101"/>
      <c r="D115" s="101"/>
      <c r="E115" s="101"/>
      <c r="F115" s="101"/>
      <c r="G115" s="96"/>
      <c r="H115" s="7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3"/>
      <c r="X115" s="23"/>
    </row>
    <row r="116" spans="1:24" ht="15">
      <c r="A116" s="37" t="s">
        <v>391</v>
      </c>
      <c r="B116" s="5" t="s">
        <v>177</v>
      </c>
      <c r="C116" s="100"/>
      <c r="D116" s="100"/>
      <c r="E116" s="100"/>
      <c r="F116" s="100"/>
      <c r="G116" s="96"/>
      <c r="H116" s="73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3"/>
      <c r="X116" s="23"/>
    </row>
    <row r="117" spans="1:24" ht="15">
      <c r="A117" s="37" t="s">
        <v>360</v>
      </c>
      <c r="B117" s="5" t="s">
        <v>178</v>
      </c>
      <c r="C117" s="100"/>
      <c r="D117" s="100"/>
      <c r="E117" s="100"/>
      <c r="F117" s="100"/>
      <c r="G117" s="96"/>
      <c r="H117" s="73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3"/>
      <c r="X117" s="23"/>
    </row>
    <row r="118" spans="1:24" ht="15">
      <c r="A118" s="38" t="s">
        <v>361</v>
      </c>
      <c r="B118" s="39" t="s">
        <v>179</v>
      </c>
      <c r="C118" s="102"/>
      <c r="D118" s="102"/>
      <c r="E118" s="102"/>
      <c r="F118" s="102"/>
      <c r="G118" s="96">
        <f>SUM(C118:E118)</f>
        <v>0</v>
      </c>
      <c r="H118" s="74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3"/>
      <c r="X118" s="23"/>
    </row>
    <row r="119" spans="1:24" ht="15">
      <c r="A119" s="13" t="s">
        <v>180</v>
      </c>
      <c r="B119" s="5" t="s">
        <v>181</v>
      </c>
      <c r="C119" s="101"/>
      <c r="D119" s="101"/>
      <c r="E119" s="101"/>
      <c r="F119" s="101"/>
      <c r="G119" s="96"/>
      <c r="H119" s="71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3"/>
      <c r="X119" s="23"/>
    </row>
    <row r="120" spans="1:24" ht="15.75">
      <c r="A120" s="40" t="s">
        <v>395</v>
      </c>
      <c r="B120" s="41" t="s">
        <v>182</v>
      </c>
      <c r="C120" s="102">
        <f>SUM(C113,C118)</f>
        <v>10980100</v>
      </c>
      <c r="D120" s="102">
        <f>SUM(D113,D118)</f>
        <v>15845344</v>
      </c>
      <c r="E120" s="102">
        <f>SUM(E113,E118)</f>
        <v>17345344</v>
      </c>
      <c r="F120" s="102"/>
      <c r="G120" s="102">
        <f>SUM(G113,G118)</f>
        <v>15270824</v>
      </c>
      <c r="H120" s="102">
        <f>SUM(H113,H118)</f>
        <v>16890803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3"/>
      <c r="X120" s="23"/>
    </row>
    <row r="121" spans="1:24" ht="15.75">
      <c r="A121" s="44" t="s">
        <v>431</v>
      </c>
      <c r="B121" s="45"/>
      <c r="C121" s="95">
        <f>SUM(C97,C120)</f>
        <v>837780127</v>
      </c>
      <c r="D121" s="95">
        <f>SUM(D97,D120)</f>
        <v>857067045</v>
      </c>
      <c r="E121" s="95">
        <f>SUM(E97,E120)</f>
        <v>897235339</v>
      </c>
      <c r="F121" s="95"/>
      <c r="G121" s="95">
        <f>SUM(G97,G120)</f>
        <v>308144981</v>
      </c>
      <c r="H121" s="95">
        <f>SUM(H97,H120)</f>
        <v>583696947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2:24" ht="1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2:24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2:24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</sheetData>
  <sheetProtection/>
  <mergeCells count="2">
    <mergeCell ref="A1:G1"/>
    <mergeCell ref="A2:G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9" scale="59" r:id="rId1"/>
  <headerFooter>
    <oddHeader>&amp;R/2016. (  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60" workbookViewId="0" topLeftCell="A1">
      <selection activeCell="A2" sqref="A2:D2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  <col min="5" max="5" width="12.8515625" style="0" customWidth="1"/>
    <col min="6" max="6" width="11.8515625" style="0" customWidth="1"/>
  </cols>
  <sheetData>
    <row r="1" spans="1:4" ht="37.5" customHeight="1">
      <c r="A1" s="135" t="s">
        <v>623</v>
      </c>
      <c r="B1" s="139"/>
      <c r="C1" s="139"/>
      <c r="D1" s="139"/>
    </row>
    <row r="2" spans="1:4" ht="36.75" customHeight="1">
      <c r="A2" s="136" t="s">
        <v>582</v>
      </c>
      <c r="B2" s="136"/>
      <c r="C2" s="136"/>
      <c r="D2" s="136"/>
    </row>
    <row r="3" spans="1:4" ht="18.75" customHeight="1">
      <c r="A3" s="67"/>
      <c r="B3" s="69"/>
      <c r="C3" s="69"/>
      <c r="D3" s="69"/>
    </row>
    <row r="4" ht="23.25" customHeight="1">
      <c r="A4" s="4" t="s">
        <v>566</v>
      </c>
    </row>
    <row r="5" spans="1:6" ht="30">
      <c r="A5" s="43" t="s">
        <v>562</v>
      </c>
      <c r="B5" s="3" t="s">
        <v>12</v>
      </c>
      <c r="C5" s="3" t="s">
        <v>5</v>
      </c>
      <c r="D5" s="89" t="s">
        <v>572</v>
      </c>
      <c r="E5" s="132" t="s">
        <v>610</v>
      </c>
      <c r="F5" s="132" t="s">
        <v>625</v>
      </c>
    </row>
    <row r="6" spans="1:6" ht="15">
      <c r="A6" s="12" t="s">
        <v>313</v>
      </c>
      <c r="B6" s="6" t="s">
        <v>91</v>
      </c>
      <c r="C6" s="114"/>
      <c r="D6" s="105"/>
      <c r="E6" s="105"/>
      <c r="F6" s="105"/>
    </row>
    <row r="7" spans="1:6" ht="15">
      <c r="A7" s="12" t="s">
        <v>314</v>
      </c>
      <c r="B7" s="6" t="s">
        <v>91</v>
      </c>
      <c r="C7" s="114"/>
      <c r="D7" s="105"/>
      <c r="E7" s="105"/>
      <c r="F7" s="105"/>
    </row>
    <row r="8" spans="1:6" ht="15">
      <c r="A8" s="12" t="s">
        <v>315</v>
      </c>
      <c r="B8" s="6" t="s">
        <v>91</v>
      </c>
      <c r="C8" s="114"/>
      <c r="D8" s="105"/>
      <c r="E8" s="105"/>
      <c r="F8" s="105"/>
    </row>
    <row r="9" spans="1:6" ht="15">
      <c r="A9" s="12" t="s">
        <v>316</v>
      </c>
      <c r="B9" s="6" t="s">
        <v>91</v>
      </c>
      <c r="C9" s="114"/>
      <c r="D9" s="105"/>
      <c r="E9" s="105"/>
      <c r="F9" s="105"/>
    </row>
    <row r="10" spans="1:6" ht="15">
      <c r="A10" s="13" t="s">
        <v>317</v>
      </c>
      <c r="B10" s="6" t="s">
        <v>91</v>
      </c>
      <c r="C10" s="114"/>
      <c r="D10" s="105"/>
      <c r="E10" s="105"/>
      <c r="F10" s="105"/>
    </row>
    <row r="11" spans="1:6" ht="15">
      <c r="A11" s="13" t="s">
        <v>318</v>
      </c>
      <c r="B11" s="6" t="s">
        <v>91</v>
      </c>
      <c r="C11" s="114"/>
      <c r="D11" s="105"/>
      <c r="E11" s="105"/>
      <c r="F11" s="105"/>
    </row>
    <row r="12" spans="1:6" ht="15">
      <c r="A12" s="15" t="s">
        <v>9</v>
      </c>
      <c r="B12" s="14" t="s">
        <v>91</v>
      </c>
      <c r="C12" s="115">
        <f>SUM(C6:C11)</f>
        <v>0</v>
      </c>
      <c r="D12" s="115">
        <f>SUM(D6:D11)</f>
        <v>0</v>
      </c>
      <c r="E12" s="115">
        <f>SUM(E6:E11)</f>
        <v>0</v>
      </c>
      <c r="F12" s="105"/>
    </row>
    <row r="13" spans="1:6" ht="15">
      <c r="A13" s="12" t="s">
        <v>319</v>
      </c>
      <c r="B13" s="6" t="s">
        <v>92</v>
      </c>
      <c r="C13" s="114"/>
      <c r="D13" s="105"/>
      <c r="E13" s="105"/>
      <c r="F13" s="105"/>
    </row>
    <row r="14" spans="1:6" ht="15">
      <c r="A14" s="16" t="s">
        <v>8</v>
      </c>
      <c r="B14" s="14" t="s">
        <v>92</v>
      </c>
      <c r="C14" s="115">
        <f>SUM(C13)</f>
        <v>0</v>
      </c>
      <c r="D14" s="115">
        <f>SUM(D13)</f>
        <v>0</v>
      </c>
      <c r="E14" s="115">
        <f>SUM(E13)</f>
        <v>0</v>
      </c>
      <c r="F14" s="105"/>
    </row>
    <row r="15" spans="1:6" ht="15">
      <c r="A15" s="12" t="s">
        <v>320</v>
      </c>
      <c r="B15" s="6" t="s">
        <v>93</v>
      </c>
      <c r="C15" s="114"/>
      <c r="D15" s="105"/>
      <c r="E15" s="105"/>
      <c r="F15" s="105"/>
    </row>
    <row r="16" spans="1:6" ht="15">
      <c r="A16" s="12" t="s">
        <v>321</v>
      </c>
      <c r="B16" s="6" t="s">
        <v>93</v>
      </c>
      <c r="C16" s="114"/>
      <c r="D16" s="105"/>
      <c r="E16" s="105"/>
      <c r="F16" s="105"/>
    </row>
    <row r="17" spans="1:6" ht="15">
      <c r="A17" s="13" t="s">
        <v>322</v>
      </c>
      <c r="B17" s="6" t="s">
        <v>93</v>
      </c>
      <c r="C17" s="114"/>
      <c r="D17" s="105"/>
      <c r="E17" s="105"/>
      <c r="F17" s="105"/>
    </row>
    <row r="18" spans="1:6" ht="15">
      <c r="A18" s="13" t="s">
        <v>323</v>
      </c>
      <c r="B18" s="6" t="s">
        <v>93</v>
      </c>
      <c r="C18" s="114"/>
      <c r="D18" s="105"/>
      <c r="E18" s="105"/>
      <c r="F18" s="105"/>
    </row>
    <row r="19" spans="1:6" ht="15">
      <c r="A19" s="13" t="s">
        <v>324</v>
      </c>
      <c r="B19" s="6" t="s">
        <v>93</v>
      </c>
      <c r="C19" s="114"/>
      <c r="D19" s="105"/>
      <c r="E19" s="105"/>
      <c r="F19" s="105"/>
    </row>
    <row r="20" spans="1:6" ht="30">
      <c r="A20" s="17" t="s">
        <v>325</v>
      </c>
      <c r="B20" s="6" t="s">
        <v>93</v>
      </c>
      <c r="C20" s="114"/>
      <c r="D20" s="105"/>
      <c r="E20" s="105"/>
      <c r="F20" s="105"/>
    </row>
    <row r="21" spans="1:6" ht="15">
      <c r="A21" s="11" t="s">
        <v>7</v>
      </c>
      <c r="B21" s="14" t="s">
        <v>93</v>
      </c>
      <c r="C21" s="115">
        <f>SUM(C15:C20)</f>
        <v>0</v>
      </c>
      <c r="D21" s="115">
        <f>SUM(D15:D20)</f>
        <v>0</v>
      </c>
      <c r="E21" s="105"/>
      <c r="F21" s="105"/>
    </row>
    <row r="22" spans="1:6" ht="15">
      <c r="A22" s="12" t="s">
        <v>326</v>
      </c>
      <c r="B22" s="6" t="s">
        <v>94</v>
      </c>
      <c r="C22" s="114"/>
      <c r="D22" s="105"/>
      <c r="E22" s="105"/>
      <c r="F22" s="105"/>
    </row>
    <row r="23" spans="1:6" ht="15">
      <c r="A23" s="12" t="s">
        <v>327</v>
      </c>
      <c r="B23" s="6" t="s">
        <v>94</v>
      </c>
      <c r="C23" s="114"/>
      <c r="D23" s="105"/>
      <c r="E23" s="105"/>
      <c r="F23" s="105"/>
    </row>
    <row r="24" spans="1:6" ht="15">
      <c r="A24" s="11" t="s">
        <v>6</v>
      </c>
      <c r="B24" s="8" t="s">
        <v>94</v>
      </c>
      <c r="C24" s="116">
        <f>SUM(C22:C23)</f>
        <v>0</v>
      </c>
      <c r="D24" s="116">
        <f>SUM(D22:D23)</f>
        <v>0</v>
      </c>
      <c r="E24" s="105"/>
      <c r="F24" s="105"/>
    </row>
    <row r="25" spans="1:6" ht="15">
      <c r="A25" s="12" t="s">
        <v>328</v>
      </c>
      <c r="B25" s="6" t="s">
        <v>95</v>
      </c>
      <c r="C25" s="114"/>
      <c r="D25" s="105"/>
      <c r="E25" s="105"/>
      <c r="F25" s="105"/>
    </row>
    <row r="26" spans="1:6" ht="15">
      <c r="A26" s="12" t="s">
        <v>329</v>
      </c>
      <c r="B26" s="6" t="s">
        <v>95</v>
      </c>
      <c r="C26" s="114"/>
      <c r="D26" s="105"/>
      <c r="E26" s="105"/>
      <c r="F26" s="105"/>
    </row>
    <row r="27" spans="1:6" ht="15">
      <c r="A27" s="13" t="s">
        <v>330</v>
      </c>
      <c r="B27" s="6" t="s">
        <v>95</v>
      </c>
      <c r="C27" s="114"/>
      <c r="D27" s="105"/>
      <c r="E27" s="105"/>
      <c r="F27" s="105"/>
    </row>
    <row r="28" spans="1:6" ht="15">
      <c r="A28" s="13" t="s">
        <v>331</v>
      </c>
      <c r="B28" s="6" t="s">
        <v>95</v>
      </c>
      <c r="C28" s="114"/>
      <c r="D28" s="105"/>
      <c r="E28" s="105"/>
      <c r="F28" s="105"/>
    </row>
    <row r="29" spans="1:6" ht="15">
      <c r="A29" s="13" t="s">
        <v>332</v>
      </c>
      <c r="B29" s="6" t="s">
        <v>95</v>
      </c>
      <c r="C29" s="114"/>
      <c r="D29" s="105"/>
      <c r="E29" s="105"/>
      <c r="F29" s="105"/>
    </row>
    <row r="30" spans="1:6" ht="15">
      <c r="A30" s="13" t="s">
        <v>333</v>
      </c>
      <c r="B30" s="6" t="s">
        <v>95</v>
      </c>
      <c r="C30" s="114"/>
      <c r="D30" s="105"/>
      <c r="E30" s="105"/>
      <c r="F30" s="105"/>
    </row>
    <row r="31" spans="1:6" ht="15">
      <c r="A31" s="13" t="s">
        <v>334</v>
      </c>
      <c r="B31" s="6" t="s">
        <v>95</v>
      </c>
      <c r="C31" s="114"/>
      <c r="D31" s="105"/>
      <c r="E31" s="105"/>
      <c r="F31" s="105"/>
    </row>
    <row r="32" spans="1:6" ht="15">
      <c r="A32" s="13" t="s">
        <v>335</v>
      </c>
      <c r="B32" s="6" t="s">
        <v>95</v>
      </c>
      <c r="C32" s="114"/>
      <c r="D32" s="105"/>
      <c r="E32" s="105"/>
      <c r="F32" s="105"/>
    </row>
    <row r="33" spans="1:6" ht="15">
      <c r="A33" s="13" t="s">
        <v>336</v>
      </c>
      <c r="B33" s="6" t="s">
        <v>95</v>
      </c>
      <c r="C33" s="114"/>
      <c r="D33" s="105"/>
      <c r="E33" s="105"/>
      <c r="F33" s="105"/>
    </row>
    <row r="34" spans="1:6" ht="15">
      <c r="A34" s="13" t="s">
        <v>337</v>
      </c>
      <c r="B34" s="6" t="s">
        <v>95</v>
      </c>
      <c r="C34" s="114"/>
      <c r="D34" s="105"/>
      <c r="E34" s="105"/>
      <c r="F34" s="105"/>
    </row>
    <row r="35" spans="1:6" ht="30">
      <c r="A35" s="13" t="s">
        <v>338</v>
      </c>
      <c r="B35" s="6" t="s">
        <v>95</v>
      </c>
      <c r="C35" s="114">
        <v>20205503</v>
      </c>
      <c r="D35" s="105">
        <f>'[4]6.1 melléklet'!$D$35</f>
        <v>20205503</v>
      </c>
      <c r="E35" s="133">
        <v>6187486</v>
      </c>
      <c r="F35" s="105">
        <v>8758286</v>
      </c>
    </row>
    <row r="36" spans="1:6" ht="30">
      <c r="A36" s="13" t="s">
        <v>339</v>
      </c>
      <c r="B36" s="6" t="s">
        <v>95</v>
      </c>
      <c r="C36" s="114"/>
      <c r="D36" s="105"/>
      <c r="E36" s="105"/>
      <c r="F36" s="105"/>
    </row>
    <row r="37" spans="1:6" ht="15">
      <c r="A37" s="11" t="s">
        <v>340</v>
      </c>
      <c r="B37" s="14" t="s">
        <v>95</v>
      </c>
      <c r="C37" s="115">
        <f>SUM(C25:C36)</f>
        <v>20205503</v>
      </c>
      <c r="D37" s="115">
        <f>SUM(D25:D36)</f>
        <v>20205503</v>
      </c>
      <c r="E37" s="115">
        <f>SUM(E25:E36)</f>
        <v>6187486</v>
      </c>
      <c r="F37" s="115">
        <f>SUM(F25:F36)</f>
        <v>8758286</v>
      </c>
    </row>
    <row r="38" spans="1:6" ht="15.75">
      <c r="A38" s="18" t="s">
        <v>341</v>
      </c>
      <c r="B38" s="9" t="s">
        <v>96</v>
      </c>
      <c r="C38" s="117">
        <f>SUM(C37,C24,C21,C14,C12)</f>
        <v>20205503</v>
      </c>
      <c r="D38" s="117">
        <f>SUM(D37,D24,D21,D14,D12)</f>
        <v>20205503</v>
      </c>
      <c r="E38" s="117">
        <f>SUM(E37,E24,E21,E14,E12)</f>
        <v>6187486</v>
      </c>
      <c r="F38" s="117">
        <f>SUM(F37,F24,F21,F14,F12)</f>
        <v>8758286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&amp;R/2016. (  ) önkormányzati redelet 6.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8"/>
  <sheetViews>
    <sheetView view="pageBreakPreview" zoomScale="60" workbookViewId="0" topLeftCell="A58">
      <selection activeCell="A2" sqref="A2:D2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08" customWidth="1"/>
    <col min="4" max="4" width="14.7109375" style="0" customWidth="1"/>
    <col min="5" max="5" width="14.28125" style="0" customWidth="1"/>
    <col min="6" max="6" width="14.00390625" style="0" customWidth="1"/>
    <col min="7" max="7" width="14.28125" style="0" customWidth="1"/>
  </cols>
  <sheetData>
    <row r="1" spans="1:6" ht="27" customHeight="1">
      <c r="A1" s="141" t="s">
        <v>623</v>
      </c>
      <c r="B1" s="142"/>
      <c r="C1" s="142"/>
      <c r="D1" s="142"/>
      <c r="F1" s="77"/>
    </row>
    <row r="2" spans="1:6" ht="27" customHeight="1">
      <c r="A2" s="143" t="s">
        <v>583</v>
      </c>
      <c r="B2" s="142"/>
      <c r="C2" s="142"/>
      <c r="D2" s="142"/>
      <c r="F2" s="77"/>
    </row>
    <row r="3" spans="1:6" ht="19.5" customHeight="1">
      <c r="A3" s="78"/>
      <c r="B3" s="79"/>
      <c r="C3" s="106"/>
      <c r="D3" s="79"/>
      <c r="F3" s="77"/>
    </row>
    <row r="4" spans="1:6" ht="18.75">
      <c r="A4" s="80" t="s">
        <v>566</v>
      </c>
      <c r="B4" s="81"/>
      <c r="C4" s="107"/>
      <c r="D4" s="81"/>
      <c r="F4" s="77"/>
    </row>
    <row r="5" spans="1:7" ht="32.25">
      <c r="A5" s="82" t="s">
        <v>562</v>
      </c>
      <c r="B5" s="109" t="s">
        <v>12</v>
      </c>
      <c r="C5" s="109" t="s">
        <v>5</v>
      </c>
      <c r="D5" s="110" t="s">
        <v>629</v>
      </c>
      <c r="E5" s="110" t="s">
        <v>628</v>
      </c>
      <c r="F5" s="130" t="s">
        <v>610</v>
      </c>
      <c r="G5" s="130" t="s">
        <v>625</v>
      </c>
    </row>
    <row r="6" spans="1:7" ht="18.75">
      <c r="A6" s="83" t="s">
        <v>508</v>
      </c>
      <c r="B6" s="111" t="s">
        <v>102</v>
      </c>
      <c r="C6" s="118"/>
      <c r="D6" s="119"/>
      <c r="E6" s="119"/>
      <c r="F6" s="119"/>
      <c r="G6" s="105"/>
    </row>
    <row r="7" spans="1:7" ht="18.75">
      <c r="A7" s="83" t="s">
        <v>509</v>
      </c>
      <c r="B7" s="111" t="s">
        <v>102</v>
      </c>
      <c r="C7" s="118"/>
      <c r="D7" s="119"/>
      <c r="E7" s="119"/>
      <c r="F7" s="119"/>
      <c r="G7" s="105"/>
    </row>
    <row r="8" spans="1:7" ht="37.5">
      <c r="A8" s="83" t="s">
        <v>510</v>
      </c>
      <c r="B8" s="111" t="s">
        <v>102</v>
      </c>
      <c r="C8" s="118"/>
      <c r="D8" s="119"/>
      <c r="E8" s="119"/>
      <c r="F8" s="119"/>
      <c r="G8" s="105"/>
    </row>
    <row r="9" spans="1:7" ht="18.75">
      <c r="A9" s="83" t="s">
        <v>511</v>
      </c>
      <c r="B9" s="111" t="s">
        <v>102</v>
      </c>
      <c r="C9" s="118"/>
      <c r="D9" s="119"/>
      <c r="E9" s="119"/>
      <c r="F9" s="119"/>
      <c r="G9" s="105"/>
    </row>
    <row r="10" spans="1:7" ht="18.75">
      <c r="A10" s="83" t="s">
        <v>512</v>
      </c>
      <c r="B10" s="111" t="s">
        <v>102</v>
      </c>
      <c r="C10" s="118"/>
      <c r="D10" s="119"/>
      <c r="E10" s="119"/>
      <c r="F10" s="119"/>
      <c r="G10" s="105"/>
    </row>
    <row r="11" spans="1:7" ht="18.75">
      <c r="A11" s="83" t="s">
        <v>513</v>
      </c>
      <c r="B11" s="111" t="s">
        <v>102</v>
      </c>
      <c r="C11" s="118"/>
      <c r="D11" s="119"/>
      <c r="E11" s="119"/>
      <c r="F11" s="119"/>
      <c r="G11" s="105"/>
    </row>
    <row r="12" spans="1:7" ht="18.75">
      <c r="A12" s="83" t="s">
        <v>514</v>
      </c>
      <c r="B12" s="111" t="s">
        <v>102</v>
      </c>
      <c r="C12" s="118"/>
      <c r="D12" s="119"/>
      <c r="E12" s="119"/>
      <c r="F12" s="119"/>
      <c r="G12" s="105"/>
    </row>
    <row r="13" spans="1:7" ht="18.75">
      <c r="A13" s="83" t="s">
        <v>515</v>
      </c>
      <c r="B13" s="111" t="s">
        <v>102</v>
      </c>
      <c r="C13" s="118"/>
      <c r="D13" s="119"/>
      <c r="E13" s="119"/>
      <c r="F13" s="119"/>
      <c r="G13" s="105"/>
    </row>
    <row r="14" spans="1:7" ht="18.75">
      <c r="A14" s="83" t="s">
        <v>516</v>
      </c>
      <c r="B14" s="111" t="s">
        <v>102</v>
      </c>
      <c r="C14" s="118"/>
      <c r="D14" s="119"/>
      <c r="E14" s="119"/>
      <c r="F14" s="119"/>
      <c r="G14" s="105"/>
    </row>
    <row r="15" spans="1:7" ht="18.75">
      <c r="A15" s="83" t="s">
        <v>517</v>
      </c>
      <c r="B15" s="111" t="s">
        <v>102</v>
      </c>
      <c r="C15" s="118"/>
      <c r="D15" s="119"/>
      <c r="E15" s="119"/>
      <c r="F15" s="119"/>
      <c r="G15" s="105"/>
    </row>
    <row r="16" spans="1:7" ht="37.5">
      <c r="A16" s="84" t="s">
        <v>342</v>
      </c>
      <c r="B16" s="112" t="s">
        <v>102</v>
      </c>
      <c r="C16" s="120">
        <f>SUM(C6:C15)</f>
        <v>0</v>
      </c>
      <c r="D16" s="120">
        <f>SUM(D6:D15)</f>
        <v>0</v>
      </c>
      <c r="E16" s="120"/>
      <c r="F16" s="119"/>
      <c r="G16" s="105"/>
    </row>
    <row r="17" spans="1:7" ht="18.75">
      <c r="A17" s="83" t="s">
        <v>508</v>
      </c>
      <c r="B17" s="111" t="s">
        <v>103</v>
      </c>
      <c r="C17" s="118"/>
      <c r="D17" s="119"/>
      <c r="E17" s="119"/>
      <c r="F17" s="119"/>
      <c r="G17" s="105"/>
    </row>
    <row r="18" spans="1:7" ht="18.75">
      <c r="A18" s="83" t="s">
        <v>509</v>
      </c>
      <c r="B18" s="111" t="s">
        <v>103</v>
      </c>
      <c r="C18" s="118"/>
      <c r="D18" s="119"/>
      <c r="E18" s="119"/>
      <c r="F18" s="119"/>
      <c r="G18" s="105"/>
    </row>
    <row r="19" spans="1:7" ht="37.5">
      <c r="A19" s="83" t="s">
        <v>510</v>
      </c>
      <c r="B19" s="111" t="s">
        <v>103</v>
      </c>
      <c r="C19" s="118"/>
      <c r="D19" s="119"/>
      <c r="E19" s="119"/>
      <c r="F19" s="119"/>
      <c r="G19" s="105"/>
    </row>
    <row r="20" spans="1:7" ht="18.75">
      <c r="A20" s="83" t="s">
        <v>511</v>
      </c>
      <c r="B20" s="111" t="s">
        <v>103</v>
      </c>
      <c r="C20" s="118"/>
      <c r="D20" s="119"/>
      <c r="E20" s="119"/>
      <c r="F20" s="119"/>
      <c r="G20" s="105"/>
    </row>
    <row r="21" spans="1:7" ht="18.75">
      <c r="A21" s="83" t="s">
        <v>512</v>
      </c>
      <c r="B21" s="111" t="s">
        <v>103</v>
      </c>
      <c r="C21" s="118"/>
      <c r="D21" s="119"/>
      <c r="E21" s="119"/>
      <c r="F21" s="119"/>
      <c r="G21" s="105"/>
    </row>
    <row r="22" spans="1:7" ht="18.75">
      <c r="A22" s="83" t="s">
        <v>513</v>
      </c>
      <c r="B22" s="111" t="s">
        <v>103</v>
      </c>
      <c r="C22" s="118"/>
      <c r="D22" s="119"/>
      <c r="E22" s="119"/>
      <c r="F22" s="119"/>
      <c r="G22" s="105"/>
    </row>
    <row r="23" spans="1:7" ht="18.75">
      <c r="A23" s="83" t="s">
        <v>514</v>
      </c>
      <c r="B23" s="111" t="s">
        <v>103</v>
      </c>
      <c r="C23" s="118"/>
      <c r="D23" s="119"/>
      <c r="E23" s="119"/>
      <c r="F23" s="119"/>
      <c r="G23" s="105"/>
    </row>
    <row r="24" spans="1:7" ht="18.75">
      <c r="A24" s="83" t="s">
        <v>515</v>
      </c>
      <c r="B24" s="111" t="s">
        <v>103</v>
      </c>
      <c r="C24" s="118"/>
      <c r="D24" s="119"/>
      <c r="E24" s="119"/>
      <c r="F24" s="119"/>
      <c r="G24" s="105"/>
    </row>
    <row r="25" spans="1:7" ht="18.75">
      <c r="A25" s="83" t="s">
        <v>516</v>
      </c>
      <c r="B25" s="111" t="s">
        <v>103</v>
      </c>
      <c r="C25" s="118"/>
      <c r="D25" s="119"/>
      <c r="E25" s="119"/>
      <c r="F25" s="119"/>
      <c r="G25" s="105"/>
    </row>
    <row r="26" spans="1:7" ht="18.75">
      <c r="A26" s="83" t="s">
        <v>517</v>
      </c>
      <c r="B26" s="111" t="s">
        <v>103</v>
      </c>
      <c r="C26" s="118"/>
      <c r="D26" s="119"/>
      <c r="E26" s="119"/>
      <c r="F26" s="119"/>
      <c r="G26" s="105"/>
    </row>
    <row r="27" spans="1:7" ht="37.5">
      <c r="A27" s="84" t="s">
        <v>343</v>
      </c>
      <c r="B27" s="112" t="s">
        <v>103</v>
      </c>
      <c r="C27" s="120">
        <f>SUM(C17:C26)</f>
        <v>0</v>
      </c>
      <c r="D27" s="120">
        <f>SUM(D17:D26)</f>
        <v>0</v>
      </c>
      <c r="E27" s="120"/>
      <c r="F27" s="119"/>
      <c r="G27" s="105"/>
    </row>
    <row r="28" spans="1:7" ht="18.75">
      <c r="A28" s="83" t="s">
        <v>508</v>
      </c>
      <c r="B28" s="111" t="s">
        <v>104</v>
      </c>
      <c r="C28" s="118"/>
      <c r="D28" s="119"/>
      <c r="E28" s="119"/>
      <c r="F28" s="119"/>
      <c r="G28" s="105"/>
    </row>
    <row r="29" spans="1:7" ht="18.75">
      <c r="A29" s="83" t="s">
        <v>509</v>
      </c>
      <c r="B29" s="111" t="s">
        <v>104</v>
      </c>
      <c r="C29" s="118"/>
      <c r="D29" s="119"/>
      <c r="E29" s="119"/>
      <c r="F29" s="119"/>
      <c r="G29" s="105"/>
    </row>
    <row r="30" spans="1:7" ht="37.5">
      <c r="A30" s="83" t="s">
        <v>510</v>
      </c>
      <c r="B30" s="111" t="s">
        <v>104</v>
      </c>
      <c r="C30" s="118"/>
      <c r="D30" s="119"/>
      <c r="E30" s="119"/>
      <c r="F30" s="119"/>
      <c r="G30" s="105"/>
    </row>
    <row r="31" spans="1:7" ht="18.75">
      <c r="A31" s="83" t="s">
        <v>511</v>
      </c>
      <c r="B31" s="111" t="s">
        <v>104</v>
      </c>
      <c r="C31" s="118"/>
      <c r="D31" s="119"/>
      <c r="E31" s="119"/>
      <c r="F31" s="119"/>
      <c r="G31" s="105"/>
    </row>
    <row r="32" spans="1:7" ht="18.75">
      <c r="A32" s="83" t="s">
        <v>512</v>
      </c>
      <c r="B32" s="111" t="s">
        <v>104</v>
      </c>
      <c r="C32" s="118"/>
      <c r="D32" s="119"/>
      <c r="E32" s="119"/>
      <c r="F32" s="119"/>
      <c r="G32" s="105"/>
    </row>
    <row r="33" spans="1:7" ht="18.75">
      <c r="A33" s="83" t="s">
        <v>513</v>
      </c>
      <c r="B33" s="111" t="s">
        <v>104</v>
      </c>
      <c r="C33" s="118"/>
      <c r="D33" s="119"/>
      <c r="E33" s="119"/>
      <c r="F33" s="119"/>
      <c r="G33" s="105"/>
    </row>
    <row r="34" spans="1:7" ht="18.75">
      <c r="A34" s="83" t="s">
        <v>514</v>
      </c>
      <c r="B34" s="111" t="s">
        <v>104</v>
      </c>
      <c r="C34" s="118"/>
      <c r="D34" s="119"/>
      <c r="E34" s="119">
        <v>35680300</v>
      </c>
      <c r="F34" s="119"/>
      <c r="G34" s="105">
        <v>24278604</v>
      </c>
    </row>
    <row r="35" spans="1:7" ht="18.75">
      <c r="A35" s="83" t="s">
        <v>515</v>
      </c>
      <c r="B35" s="111" t="s">
        <v>104</v>
      </c>
      <c r="C35" s="118">
        <v>103756992</v>
      </c>
      <c r="D35" s="119">
        <f>'[4]7.1 melléklet'!$D$35</f>
        <v>108111881</v>
      </c>
      <c r="E35" s="119">
        <v>108111881</v>
      </c>
      <c r="F35" s="119">
        <v>53008379</v>
      </c>
      <c r="G35" s="105">
        <v>79957371</v>
      </c>
    </row>
    <row r="36" spans="1:7" ht="18.75">
      <c r="A36" s="83" t="s">
        <v>516</v>
      </c>
      <c r="B36" s="111" t="s">
        <v>104</v>
      </c>
      <c r="C36" s="118"/>
      <c r="D36" s="119"/>
      <c r="E36" s="119"/>
      <c r="F36" s="119"/>
      <c r="G36" s="105"/>
    </row>
    <row r="37" spans="1:7" ht="18.75">
      <c r="A37" s="83" t="s">
        <v>517</v>
      </c>
      <c r="B37" s="111" t="s">
        <v>104</v>
      </c>
      <c r="C37" s="118"/>
      <c r="D37" s="119"/>
      <c r="E37" s="119"/>
      <c r="F37" s="119"/>
      <c r="G37" s="105"/>
    </row>
    <row r="38" spans="1:7" ht="18.75">
      <c r="A38" s="84" t="s">
        <v>344</v>
      </c>
      <c r="B38" s="112" t="s">
        <v>104</v>
      </c>
      <c r="C38" s="120">
        <f>SUM(C28:C37)</f>
        <v>103756992</v>
      </c>
      <c r="D38" s="120">
        <f>SUM(D28:D37)</f>
        <v>108111881</v>
      </c>
      <c r="E38" s="120">
        <f>SUM(E28:E37)</f>
        <v>143792181</v>
      </c>
      <c r="F38" s="131">
        <f>SUM(F28:F37)</f>
        <v>53008379</v>
      </c>
      <c r="G38" s="131">
        <f>SUM(G28:G37)</f>
        <v>104235975</v>
      </c>
    </row>
    <row r="39" spans="1:7" ht="18.75">
      <c r="A39" s="83" t="s">
        <v>518</v>
      </c>
      <c r="B39" s="113" t="s">
        <v>106</v>
      </c>
      <c r="C39" s="121"/>
      <c r="D39" s="119"/>
      <c r="E39" s="119"/>
      <c r="F39" s="119"/>
      <c r="G39" s="105"/>
    </row>
    <row r="40" spans="1:7" ht="18.75">
      <c r="A40" s="83" t="s">
        <v>519</v>
      </c>
      <c r="B40" s="113" t="s">
        <v>106</v>
      </c>
      <c r="C40" s="121"/>
      <c r="D40" s="119"/>
      <c r="E40" s="119"/>
      <c r="F40" s="119"/>
      <c r="G40" s="105"/>
    </row>
    <row r="41" spans="1:7" ht="18.75">
      <c r="A41" s="83" t="s">
        <v>520</v>
      </c>
      <c r="B41" s="113" t="s">
        <v>106</v>
      </c>
      <c r="C41" s="121"/>
      <c r="D41" s="119"/>
      <c r="E41" s="119"/>
      <c r="F41" s="119"/>
      <c r="G41" s="105"/>
    </row>
    <row r="42" spans="1:7" ht="18.75">
      <c r="A42" s="85" t="s">
        <v>521</v>
      </c>
      <c r="B42" s="113" t="s">
        <v>106</v>
      </c>
      <c r="C42" s="121"/>
      <c r="D42" s="119"/>
      <c r="E42" s="119"/>
      <c r="F42" s="119"/>
      <c r="G42" s="105"/>
    </row>
    <row r="43" spans="1:7" ht="18.75">
      <c r="A43" s="85" t="s">
        <v>522</v>
      </c>
      <c r="B43" s="113" t="s">
        <v>106</v>
      </c>
      <c r="C43" s="121"/>
      <c r="D43" s="119"/>
      <c r="E43" s="119"/>
      <c r="F43" s="119"/>
      <c r="G43" s="105"/>
    </row>
    <row r="44" spans="1:7" ht="18.75">
      <c r="A44" s="85" t="s">
        <v>523</v>
      </c>
      <c r="B44" s="113" t="s">
        <v>106</v>
      </c>
      <c r="C44" s="121"/>
      <c r="D44" s="119"/>
      <c r="E44" s="119"/>
      <c r="F44" s="119"/>
      <c r="G44" s="105"/>
    </row>
    <row r="45" spans="1:7" ht="18.75">
      <c r="A45" s="83" t="s">
        <v>524</v>
      </c>
      <c r="B45" s="113" t="s">
        <v>106</v>
      </c>
      <c r="C45" s="121"/>
      <c r="D45" s="119"/>
      <c r="E45" s="119"/>
      <c r="F45" s="119"/>
      <c r="G45" s="105"/>
    </row>
    <row r="46" spans="1:7" ht="18.75">
      <c r="A46" s="83" t="s">
        <v>525</v>
      </c>
      <c r="B46" s="113" t="s">
        <v>106</v>
      </c>
      <c r="C46" s="121"/>
      <c r="D46" s="119"/>
      <c r="E46" s="119"/>
      <c r="F46" s="119"/>
      <c r="G46" s="105"/>
    </row>
    <row r="47" spans="1:7" ht="18.75">
      <c r="A47" s="83" t="s">
        <v>526</v>
      </c>
      <c r="B47" s="113" t="s">
        <v>106</v>
      </c>
      <c r="C47" s="121"/>
      <c r="D47" s="119"/>
      <c r="E47" s="119"/>
      <c r="F47" s="119"/>
      <c r="G47" s="105"/>
    </row>
    <row r="48" spans="1:7" ht="18.75">
      <c r="A48" s="83" t="s">
        <v>527</v>
      </c>
      <c r="B48" s="113" t="s">
        <v>106</v>
      </c>
      <c r="C48" s="121"/>
      <c r="D48" s="119"/>
      <c r="E48" s="119"/>
      <c r="F48" s="119"/>
      <c r="G48" s="105"/>
    </row>
    <row r="49" spans="1:7" ht="37.5">
      <c r="A49" s="84" t="s">
        <v>345</v>
      </c>
      <c r="B49" s="112" t="s">
        <v>106</v>
      </c>
      <c r="C49" s="120">
        <f>SUM(C39:C48)</f>
        <v>0</v>
      </c>
      <c r="D49" s="120">
        <f>SUM(D39:D48)</f>
        <v>0</v>
      </c>
      <c r="E49" s="120"/>
      <c r="F49" s="119"/>
      <c r="G49" s="105"/>
    </row>
    <row r="50" spans="1:7" ht="18.75">
      <c r="A50" s="83" t="s">
        <v>518</v>
      </c>
      <c r="B50" s="113" t="s">
        <v>111</v>
      </c>
      <c r="C50" s="121">
        <v>1200000</v>
      </c>
      <c r="D50" s="119">
        <v>1200000</v>
      </c>
      <c r="E50" s="119">
        <v>0</v>
      </c>
      <c r="F50" s="119">
        <v>0</v>
      </c>
      <c r="G50" s="105"/>
    </row>
    <row r="51" spans="1:7" ht="18.75">
      <c r="A51" s="83" t="s">
        <v>519</v>
      </c>
      <c r="B51" s="113" t="s">
        <v>111</v>
      </c>
      <c r="C51" s="121">
        <v>4500000</v>
      </c>
      <c r="D51" s="119">
        <v>4500000</v>
      </c>
      <c r="E51" s="119">
        <v>6000000</v>
      </c>
      <c r="F51" s="119">
        <v>4103800</v>
      </c>
      <c r="G51" s="105">
        <v>5910000</v>
      </c>
    </row>
    <row r="52" spans="1:7" ht="18.75">
      <c r="A52" s="83" t="s">
        <v>607</v>
      </c>
      <c r="B52" s="113" t="s">
        <v>111</v>
      </c>
      <c r="C52" s="121">
        <v>1500000</v>
      </c>
      <c r="D52" s="119">
        <v>2255000</v>
      </c>
      <c r="E52" s="119">
        <v>2000000</v>
      </c>
      <c r="F52" s="119">
        <v>1428000</v>
      </c>
      <c r="G52" s="105">
        <v>1981000</v>
      </c>
    </row>
    <row r="53" spans="1:7" ht="18.75">
      <c r="A53" s="85" t="s">
        <v>521</v>
      </c>
      <c r="B53" s="113" t="s">
        <v>111</v>
      </c>
      <c r="C53" s="121"/>
      <c r="D53" s="119"/>
      <c r="E53" s="119"/>
      <c r="F53" s="119"/>
      <c r="G53" s="105"/>
    </row>
    <row r="54" spans="1:7" ht="18.75">
      <c r="A54" s="85" t="s">
        <v>522</v>
      </c>
      <c r="B54" s="113" t="s">
        <v>111</v>
      </c>
      <c r="C54" s="121"/>
      <c r="D54" s="119"/>
      <c r="E54" s="119"/>
      <c r="F54" s="119"/>
      <c r="G54" s="105"/>
    </row>
    <row r="55" spans="1:7" ht="18.75">
      <c r="A55" s="85" t="s">
        <v>523</v>
      </c>
      <c r="B55" s="113" t="s">
        <v>111</v>
      </c>
      <c r="C55" s="121">
        <v>11971600</v>
      </c>
      <c r="D55" s="119">
        <v>11971600</v>
      </c>
      <c r="E55" s="119">
        <v>17260087</v>
      </c>
      <c r="F55" s="119">
        <v>11674663</v>
      </c>
      <c r="G55" s="105">
        <v>18080404</v>
      </c>
    </row>
    <row r="56" spans="1:7" ht="18.75">
      <c r="A56" s="83" t="s">
        <v>524</v>
      </c>
      <c r="B56" s="113" t="s">
        <v>111</v>
      </c>
      <c r="C56" s="121">
        <v>1400000</v>
      </c>
      <c r="D56" s="119">
        <v>1400000</v>
      </c>
      <c r="E56" s="119">
        <v>19000000</v>
      </c>
      <c r="F56" s="119">
        <v>625000</v>
      </c>
      <c r="G56" s="105">
        <v>18060500</v>
      </c>
    </row>
    <row r="57" spans="1:7" ht="18.75">
      <c r="A57" s="83" t="s">
        <v>528</v>
      </c>
      <c r="B57" s="113" t="s">
        <v>111</v>
      </c>
      <c r="C57" s="121"/>
      <c r="D57" s="119"/>
      <c r="E57" s="119"/>
      <c r="F57" s="119"/>
      <c r="G57" s="105"/>
    </row>
    <row r="58" spans="1:7" ht="18.75">
      <c r="A58" s="83" t="s">
        <v>526</v>
      </c>
      <c r="B58" s="113" t="s">
        <v>111</v>
      </c>
      <c r="C58" s="121"/>
      <c r="D58" s="119"/>
      <c r="E58" s="119"/>
      <c r="F58" s="119"/>
      <c r="G58" s="105"/>
    </row>
    <row r="59" spans="1:7" ht="18.75">
      <c r="A59" s="83" t="s">
        <v>527</v>
      </c>
      <c r="B59" s="113" t="s">
        <v>111</v>
      </c>
      <c r="C59" s="121"/>
      <c r="D59" s="119"/>
      <c r="E59" s="119"/>
      <c r="F59" s="119"/>
      <c r="G59" s="105"/>
    </row>
    <row r="60" spans="1:7" ht="18.75">
      <c r="A60" s="86" t="s">
        <v>346</v>
      </c>
      <c r="B60" s="112" t="s">
        <v>111</v>
      </c>
      <c r="C60" s="120">
        <f>SUM(C50:C59)</f>
        <v>20571600</v>
      </c>
      <c r="D60" s="120">
        <f>SUM(D50:D59)</f>
        <v>21326600</v>
      </c>
      <c r="E60" s="120">
        <f>SUM(E50:E59)</f>
        <v>44260087</v>
      </c>
      <c r="F60" s="120">
        <f>SUM(F50:F59)</f>
        <v>17831463</v>
      </c>
      <c r="G60" s="120">
        <f>SUM(G50:G59)</f>
        <v>44031904</v>
      </c>
    </row>
    <row r="61" spans="1:7" ht="18.75">
      <c r="A61" s="83" t="s">
        <v>508</v>
      </c>
      <c r="B61" s="111" t="s">
        <v>139</v>
      </c>
      <c r="C61" s="118"/>
      <c r="D61" s="119"/>
      <c r="E61" s="119"/>
      <c r="F61" s="119"/>
      <c r="G61" s="105"/>
    </row>
    <row r="62" spans="1:7" ht="18.75">
      <c r="A62" s="83" t="s">
        <v>509</v>
      </c>
      <c r="B62" s="111" t="s">
        <v>139</v>
      </c>
      <c r="C62" s="118"/>
      <c r="D62" s="119"/>
      <c r="E62" s="119"/>
      <c r="F62" s="119"/>
      <c r="G62" s="105"/>
    </row>
    <row r="63" spans="1:7" ht="37.5">
      <c r="A63" s="83" t="s">
        <v>510</v>
      </c>
      <c r="B63" s="111" t="s">
        <v>139</v>
      </c>
      <c r="C63" s="118"/>
      <c r="D63" s="119"/>
      <c r="E63" s="119"/>
      <c r="F63" s="119"/>
      <c r="G63" s="105"/>
    </row>
    <row r="64" spans="1:7" ht="18.75">
      <c r="A64" s="83" t="s">
        <v>511</v>
      </c>
      <c r="B64" s="111" t="s">
        <v>139</v>
      </c>
      <c r="C64" s="118"/>
      <c r="D64" s="119"/>
      <c r="E64" s="119"/>
      <c r="F64" s="119"/>
      <c r="G64" s="105"/>
    </row>
    <row r="65" spans="1:7" ht="18.75">
      <c r="A65" s="83" t="s">
        <v>512</v>
      </c>
      <c r="B65" s="111" t="s">
        <v>139</v>
      </c>
      <c r="C65" s="118"/>
      <c r="D65" s="119"/>
      <c r="E65" s="119"/>
      <c r="F65" s="119"/>
      <c r="G65" s="105"/>
    </row>
    <row r="66" spans="1:7" ht="18.75">
      <c r="A66" s="83" t="s">
        <v>513</v>
      </c>
      <c r="B66" s="111" t="s">
        <v>139</v>
      </c>
      <c r="C66" s="118"/>
      <c r="D66" s="119"/>
      <c r="E66" s="119"/>
      <c r="F66" s="119"/>
      <c r="G66" s="105"/>
    </row>
    <row r="67" spans="1:7" ht="18.75">
      <c r="A67" s="83" t="s">
        <v>514</v>
      </c>
      <c r="B67" s="111" t="s">
        <v>139</v>
      </c>
      <c r="C67" s="118"/>
      <c r="D67" s="119"/>
      <c r="E67" s="119"/>
      <c r="F67" s="119"/>
      <c r="G67" s="105"/>
    </row>
    <row r="68" spans="1:7" ht="18.75">
      <c r="A68" s="83" t="s">
        <v>515</v>
      </c>
      <c r="B68" s="111" t="s">
        <v>139</v>
      </c>
      <c r="C68" s="118"/>
      <c r="D68" s="119"/>
      <c r="E68" s="119"/>
      <c r="F68" s="119"/>
      <c r="G68" s="105"/>
    </row>
    <row r="69" spans="1:7" ht="18.75">
      <c r="A69" s="83" t="s">
        <v>516</v>
      </c>
      <c r="B69" s="111" t="s">
        <v>139</v>
      </c>
      <c r="C69" s="118"/>
      <c r="D69" s="119"/>
      <c r="E69" s="119"/>
      <c r="F69" s="119"/>
      <c r="G69" s="105"/>
    </row>
    <row r="70" spans="1:7" ht="18.75">
      <c r="A70" s="83" t="s">
        <v>517</v>
      </c>
      <c r="B70" s="111" t="s">
        <v>139</v>
      </c>
      <c r="C70" s="118"/>
      <c r="D70" s="119"/>
      <c r="E70" s="119"/>
      <c r="F70" s="119"/>
      <c r="G70" s="105"/>
    </row>
    <row r="71" spans="1:7" ht="37.5">
      <c r="A71" s="84" t="s">
        <v>355</v>
      </c>
      <c r="B71" s="112" t="s">
        <v>139</v>
      </c>
      <c r="C71" s="120">
        <f>SUM(C61:C70)</f>
        <v>0</v>
      </c>
      <c r="D71" s="120">
        <f>SUM(D61:D70)</f>
        <v>0</v>
      </c>
      <c r="E71" s="120"/>
      <c r="F71" s="119"/>
      <c r="G71" s="105"/>
    </row>
    <row r="72" spans="1:7" ht="18.75">
      <c r="A72" s="83" t="s">
        <v>508</v>
      </c>
      <c r="B72" s="111" t="s">
        <v>140</v>
      </c>
      <c r="C72" s="118"/>
      <c r="D72" s="119"/>
      <c r="E72" s="119"/>
      <c r="F72" s="119"/>
      <c r="G72" s="105"/>
    </row>
    <row r="73" spans="1:7" ht="18.75">
      <c r="A73" s="83" t="s">
        <v>509</v>
      </c>
      <c r="B73" s="111" t="s">
        <v>140</v>
      </c>
      <c r="C73" s="118"/>
      <c r="D73" s="119"/>
      <c r="E73" s="119"/>
      <c r="F73" s="119"/>
      <c r="G73" s="105"/>
    </row>
    <row r="74" spans="1:7" ht="37.5">
      <c r="A74" s="83" t="s">
        <v>510</v>
      </c>
      <c r="B74" s="111" t="s">
        <v>140</v>
      </c>
      <c r="C74" s="118"/>
      <c r="D74" s="119"/>
      <c r="E74" s="119"/>
      <c r="F74" s="119"/>
      <c r="G74" s="105"/>
    </row>
    <row r="75" spans="1:7" ht="18.75">
      <c r="A75" s="83" t="s">
        <v>511</v>
      </c>
      <c r="B75" s="111" t="s">
        <v>140</v>
      </c>
      <c r="C75" s="118"/>
      <c r="D75" s="119"/>
      <c r="E75" s="119"/>
      <c r="F75" s="119"/>
      <c r="G75" s="105"/>
    </row>
    <row r="76" spans="1:7" ht="18.75">
      <c r="A76" s="83" t="s">
        <v>512</v>
      </c>
      <c r="B76" s="111" t="s">
        <v>140</v>
      </c>
      <c r="C76" s="118"/>
      <c r="D76" s="119"/>
      <c r="E76" s="119"/>
      <c r="F76" s="119"/>
      <c r="G76" s="105"/>
    </row>
    <row r="77" spans="1:7" ht="18.75">
      <c r="A77" s="83" t="s">
        <v>513</v>
      </c>
      <c r="B77" s="111" t="s">
        <v>140</v>
      </c>
      <c r="C77" s="118"/>
      <c r="D77" s="119"/>
      <c r="E77" s="119"/>
      <c r="F77" s="119"/>
      <c r="G77" s="105"/>
    </row>
    <row r="78" spans="1:7" ht="18.75">
      <c r="A78" s="83" t="s">
        <v>514</v>
      </c>
      <c r="B78" s="111" t="s">
        <v>140</v>
      </c>
      <c r="C78" s="118"/>
      <c r="D78" s="119"/>
      <c r="E78" s="119"/>
      <c r="F78" s="119"/>
      <c r="G78" s="105"/>
    </row>
    <row r="79" spans="1:7" ht="18.75">
      <c r="A79" s="83" t="s">
        <v>515</v>
      </c>
      <c r="B79" s="111" t="s">
        <v>140</v>
      </c>
      <c r="C79" s="118"/>
      <c r="D79" s="119"/>
      <c r="E79" s="119"/>
      <c r="F79" s="119"/>
      <c r="G79" s="105"/>
    </row>
    <row r="80" spans="1:7" ht="18.75">
      <c r="A80" s="83" t="s">
        <v>516</v>
      </c>
      <c r="B80" s="111" t="s">
        <v>140</v>
      </c>
      <c r="C80" s="118"/>
      <c r="D80" s="119"/>
      <c r="E80" s="119"/>
      <c r="F80" s="119"/>
      <c r="G80" s="105"/>
    </row>
    <row r="81" spans="1:7" ht="18.75">
      <c r="A81" s="83" t="s">
        <v>517</v>
      </c>
      <c r="B81" s="111" t="s">
        <v>140</v>
      </c>
      <c r="C81" s="118"/>
      <c r="D81" s="119"/>
      <c r="E81" s="119"/>
      <c r="F81" s="119"/>
      <c r="G81" s="105"/>
    </row>
    <row r="82" spans="1:7" ht="37.5">
      <c r="A82" s="84" t="s">
        <v>354</v>
      </c>
      <c r="B82" s="112" t="s">
        <v>140</v>
      </c>
      <c r="C82" s="120">
        <f>SUM(C72:C81)</f>
        <v>0</v>
      </c>
      <c r="D82" s="120">
        <f>SUM(D72:D81)</f>
        <v>0</v>
      </c>
      <c r="E82" s="120"/>
      <c r="F82" s="119"/>
      <c r="G82" s="105"/>
    </row>
    <row r="83" spans="1:7" ht="18.75">
      <c r="A83" s="83" t="s">
        <v>508</v>
      </c>
      <c r="B83" s="111" t="s">
        <v>141</v>
      </c>
      <c r="C83" s="118"/>
      <c r="D83" s="119"/>
      <c r="E83" s="119"/>
      <c r="F83" s="119"/>
      <c r="G83" s="105"/>
    </row>
    <row r="84" spans="1:7" ht="18.75">
      <c r="A84" s="83" t="s">
        <v>509</v>
      </c>
      <c r="B84" s="111" t="s">
        <v>141</v>
      </c>
      <c r="C84" s="118"/>
      <c r="D84" s="119"/>
      <c r="E84" s="119"/>
      <c r="F84" s="119"/>
      <c r="G84" s="105"/>
    </row>
    <row r="85" spans="1:7" ht="37.5">
      <c r="A85" s="83" t="s">
        <v>510</v>
      </c>
      <c r="B85" s="111" t="s">
        <v>141</v>
      </c>
      <c r="C85" s="118"/>
      <c r="D85" s="119"/>
      <c r="E85" s="119"/>
      <c r="F85" s="119"/>
      <c r="G85" s="105"/>
    </row>
    <row r="86" spans="1:7" ht="18.75">
      <c r="A86" s="83" t="s">
        <v>511</v>
      </c>
      <c r="B86" s="111" t="s">
        <v>141</v>
      </c>
      <c r="C86" s="118"/>
      <c r="D86" s="119"/>
      <c r="E86" s="119"/>
      <c r="F86" s="119"/>
      <c r="G86" s="105"/>
    </row>
    <row r="87" spans="1:7" ht="18.75">
      <c r="A87" s="83" t="s">
        <v>512</v>
      </c>
      <c r="B87" s="111" t="s">
        <v>141</v>
      </c>
      <c r="C87" s="118"/>
      <c r="D87" s="119"/>
      <c r="E87" s="119"/>
      <c r="F87" s="119"/>
      <c r="G87" s="105"/>
    </row>
    <row r="88" spans="1:7" ht="18.75">
      <c r="A88" s="83" t="s">
        <v>513</v>
      </c>
      <c r="B88" s="111" t="s">
        <v>141</v>
      </c>
      <c r="C88" s="118"/>
      <c r="D88" s="119"/>
      <c r="E88" s="119"/>
      <c r="F88" s="119"/>
      <c r="G88" s="105"/>
    </row>
    <row r="89" spans="1:7" ht="18.75">
      <c r="A89" s="83" t="s">
        <v>514</v>
      </c>
      <c r="B89" s="111" t="s">
        <v>141</v>
      </c>
      <c r="C89" s="118"/>
      <c r="D89" s="119"/>
      <c r="E89" s="119"/>
      <c r="F89" s="119"/>
      <c r="G89" s="105"/>
    </row>
    <row r="90" spans="1:7" ht="18.75">
      <c r="A90" s="83" t="s">
        <v>515</v>
      </c>
      <c r="B90" s="111" t="s">
        <v>141</v>
      </c>
      <c r="C90" s="118"/>
      <c r="D90" s="119"/>
      <c r="E90" s="119"/>
      <c r="F90" s="119"/>
      <c r="G90" s="105"/>
    </row>
    <row r="91" spans="1:7" ht="18.75">
      <c r="A91" s="83" t="s">
        <v>516</v>
      </c>
      <c r="B91" s="111" t="s">
        <v>141</v>
      </c>
      <c r="C91" s="118"/>
      <c r="D91" s="119"/>
      <c r="E91" s="119"/>
      <c r="F91" s="119"/>
      <c r="G91" s="105"/>
    </row>
    <row r="92" spans="1:7" ht="18.75">
      <c r="A92" s="83" t="s">
        <v>517</v>
      </c>
      <c r="B92" s="111" t="s">
        <v>141</v>
      </c>
      <c r="C92" s="118"/>
      <c r="D92" s="119"/>
      <c r="E92" s="119"/>
      <c r="F92" s="119"/>
      <c r="G92" s="105"/>
    </row>
    <row r="93" spans="1:7" ht="18.75">
      <c r="A93" s="84" t="s">
        <v>353</v>
      </c>
      <c r="B93" s="112" t="s">
        <v>141</v>
      </c>
      <c r="C93" s="120">
        <f>SUM(C83:C92)</f>
        <v>0</v>
      </c>
      <c r="D93" s="120">
        <f>SUM(D83:D92)</f>
        <v>0</v>
      </c>
      <c r="E93" s="120"/>
      <c r="F93" s="119"/>
      <c r="G93" s="105"/>
    </row>
    <row r="94" spans="1:7" ht="18.75">
      <c r="A94" s="83" t="s">
        <v>518</v>
      </c>
      <c r="B94" s="113" t="s">
        <v>143</v>
      </c>
      <c r="C94" s="121"/>
      <c r="D94" s="119"/>
      <c r="E94" s="119"/>
      <c r="F94" s="119"/>
      <c r="G94" s="105"/>
    </row>
    <row r="95" spans="1:7" ht="18.75">
      <c r="A95" s="83" t="s">
        <v>519</v>
      </c>
      <c r="B95" s="111" t="s">
        <v>143</v>
      </c>
      <c r="C95" s="118"/>
      <c r="D95" s="119"/>
      <c r="E95" s="119"/>
      <c r="F95" s="119"/>
      <c r="G95" s="105"/>
    </row>
    <row r="96" spans="1:7" ht="18.75">
      <c r="A96" s="83" t="s">
        <v>520</v>
      </c>
      <c r="B96" s="113" t="s">
        <v>143</v>
      </c>
      <c r="C96" s="121"/>
      <c r="D96" s="119"/>
      <c r="E96" s="119"/>
      <c r="F96" s="119"/>
      <c r="G96" s="105"/>
    </row>
    <row r="97" spans="1:7" ht="18.75">
      <c r="A97" s="85" t="s">
        <v>521</v>
      </c>
      <c r="B97" s="111" t="s">
        <v>143</v>
      </c>
      <c r="C97" s="118"/>
      <c r="D97" s="119"/>
      <c r="E97" s="119"/>
      <c r="F97" s="119"/>
      <c r="G97" s="105"/>
    </row>
    <row r="98" spans="1:7" ht="18.75">
      <c r="A98" s="85" t="s">
        <v>522</v>
      </c>
      <c r="B98" s="113" t="s">
        <v>143</v>
      </c>
      <c r="C98" s="121"/>
      <c r="D98" s="119"/>
      <c r="E98" s="119"/>
      <c r="F98" s="119"/>
      <c r="G98" s="105"/>
    </row>
    <row r="99" spans="1:7" ht="18.75">
      <c r="A99" s="85" t="s">
        <v>523</v>
      </c>
      <c r="B99" s="111" t="s">
        <v>143</v>
      </c>
      <c r="C99" s="118"/>
      <c r="D99" s="119"/>
      <c r="E99" s="119"/>
      <c r="F99" s="119"/>
      <c r="G99" s="105"/>
    </row>
    <row r="100" spans="1:7" ht="18.75">
      <c r="A100" s="83" t="s">
        <v>524</v>
      </c>
      <c r="B100" s="113" t="s">
        <v>143</v>
      </c>
      <c r="C100" s="121"/>
      <c r="D100" s="119"/>
      <c r="E100" s="119"/>
      <c r="F100" s="119"/>
      <c r="G100" s="105"/>
    </row>
    <row r="101" spans="1:7" ht="18.75">
      <c r="A101" s="83" t="s">
        <v>528</v>
      </c>
      <c r="B101" s="111" t="s">
        <v>143</v>
      </c>
      <c r="C101" s="118"/>
      <c r="D101" s="119"/>
      <c r="E101" s="119"/>
      <c r="F101" s="119"/>
      <c r="G101" s="105"/>
    </row>
    <row r="102" spans="1:7" ht="18.75">
      <c r="A102" s="83" t="s">
        <v>526</v>
      </c>
      <c r="B102" s="113" t="s">
        <v>143</v>
      </c>
      <c r="C102" s="121"/>
      <c r="D102" s="119"/>
      <c r="E102" s="119"/>
      <c r="F102" s="119"/>
      <c r="G102" s="105"/>
    </row>
    <row r="103" spans="1:7" ht="18.75">
      <c r="A103" s="83" t="s">
        <v>527</v>
      </c>
      <c r="B103" s="111" t="s">
        <v>143</v>
      </c>
      <c r="C103" s="118"/>
      <c r="D103" s="119"/>
      <c r="E103" s="119"/>
      <c r="F103" s="119"/>
      <c r="G103" s="105"/>
    </row>
    <row r="104" spans="1:7" ht="37.5">
      <c r="A104" s="84" t="s">
        <v>352</v>
      </c>
      <c r="B104" s="112" t="s">
        <v>143</v>
      </c>
      <c r="C104" s="120">
        <f>SUM(C94:C103)</f>
        <v>0</v>
      </c>
      <c r="D104" s="120">
        <f>SUM(D94:D103)</f>
        <v>0</v>
      </c>
      <c r="E104" s="120"/>
      <c r="F104" s="119"/>
      <c r="G104" s="105"/>
    </row>
    <row r="105" spans="1:7" ht="18.75">
      <c r="A105" s="83" t="s">
        <v>518</v>
      </c>
      <c r="B105" s="113" t="s">
        <v>146</v>
      </c>
      <c r="C105" s="121"/>
      <c r="D105" s="119"/>
      <c r="E105" s="119"/>
      <c r="F105" s="119"/>
      <c r="G105" s="105"/>
    </row>
    <row r="106" spans="1:7" ht="18.75">
      <c r="A106" s="83" t="s">
        <v>519</v>
      </c>
      <c r="B106" s="113" t="s">
        <v>146</v>
      </c>
      <c r="C106" s="121"/>
      <c r="D106" s="119"/>
      <c r="E106" s="119"/>
      <c r="F106" s="119"/>
      <c r="G106" s="105"/>
    </row>
    <row r="107" spans="1:7" ht="18.75">
      <c r="A107" s="83" t="s">
        <v>520</v>
      </c>
      <c r="B107" s="113" t="s">
        <v>146</v>
      </c>
      <c r="C107" s="121"/>
      <c r="D107" s="119"/>
      <c r="E107" s="119"/>
      <c r="F107" s="119"/>
      <c r="G107" s="105"/>
    </row>
    <row r="108" spans="1:7" ht="18.75">
      <c r="A108" s="85" t="s">
        <v>521</v>
      </c>
      <c r="B108" s="113" t="s">
        <v>146</v>
      </c>
      <c r="C108" s="121"/>
      <c r="D108" s="119"/>
      <c r="E108" s="119"/>
      <c r="F108" s="119"/>
      <c r="G108" s="105"/>
    </row>
    <row r="109" spans="1:7" ht="18.75">
      <c r="A109" s="85" t="s">
        <v>522</v>
      </c>
      <c r="B109" s="113" t="s">
        <v>146</v>
      </c>
      <c r="C109" s="121"/>
      <c r="D109" s="119"/>
      <c r="E109" s="119"/>
      <c r="F109" s="119"/>
      <c r="G109" s="105"/>
    </row>
    <row r="110" spans="1:7" ht="18.75">
      <c r="A110" s="85" t="s">
        <v>523</v>
      </c>
      <c r="B110" s="113" t="s">
        <v>146</v>
      </c>
      <c r="C110" s="121"/>
      <c r="D110" s="119"/>
      <c r="E110" s="119"/>
      <c r="F110" s="119"/>
      <c r="G110" s="105"/>
    </row>
    <row r="111" spans="1:7" ht="18.75">
      <c r="A111" s="83" t="s">
        <v>524</v>
      </c>
      <c r="B111" s="113" t="s">
        <v>146</v>
      </c>
      <c r="C111" s="121"/>
      <c r="D111" s="119"/>
      <c r="E111" s="119"/>
      <c r="F111" s="119"/>
      <c r="G111" s="105"/>
    </row>
    <row r="112" spans="1:7" ht="18.75">
      <c r="A112" s="83" t="s">
        <v>528</v>
      </c>
      <c r="B112" s="113" t="s">
        <v>146</v>
      </c>
      <c r="C112" s="121"/>
      <c r="D112" s="119"/>
      <c r="E112" s="119"/>
      <c r="F112" s="27"/>
      <c r="G112" s="105"/>
    </row>
    <row r="113" spans="1:7" ht="18.75">
      <c r="A113" s="83" t="s">
        <v>526</v>
      </c>
      <c r="B113" s="113" t="s">
        <v>146</v>
      </c>
      <c r="C113" s="121"/>
      <c r="D113" s="119"/>
      <c r="E113" s="119"/>
      <c r="F113" s="27"/>
      <c r="G113" s="105"/>
    </row>
    <row r="114" spans="1:7" ht="18.75">
      <c r="A114" s="83" t="s">
        <v>527</v>
      </c>
      <c r="B114" s="113" t="s">
        <v>146</v>
      </c>
      <c r="C114" s="121"/>
      <c r="D114" s="119"/>
      <c r="E114" s="119"/>
      <c r="F114" s="27"/>
      <c r="G114" s="105"/>
    </row>
    <row r="115" spans="1:7" ht="18.75">
      <c r="A115" s="86" t="s">
        <v>386</v>
      </c>
      <c r="B115" s="112" t="s">
        <v>146</v>
      </c>
      <c r="C115" s="120">
        <f>SUM(C105:C114)</f>
        <v>0</v>
      </c>
      <c r="D115" s="120">
        <f>SUM(D105:D114)</f>
        <v>0</v>
      </c>
      <c r="E115" s="120"/>
      <c r="F115" s="27"/>
      <c r="G115" s="105"/>
    </row>
    <row r="116" spans="1:3" ht="15">
      <c r="A116" s="77"/>
      <c r="B116" s="77"/>
      <c r="C116" s="107"/>
    </row>
    <row r="117" spans="1:3" ht="15">
      <c r="A117" s="77"/>
      <c r="B117" s="77"/>
      <c r="C117" s="107"/>
    </row>
    <row r="118" spans="1:3" ht="15">
      <c r="A118" s="77"/>
      <c r="B118" s="77"/>
      <c r="C118" s="107"/>
    </row>
  </sheetData>
  <sheetProtection/>
  <mergeCells count="2">
    <mergeCell ref="A1:D1"/>
    <mergeCell ref="A2:D2"/>
  </mergeCells>
  <printOptions/>
  <pageMargins left="0.11811023622047245" right="0.11811023622047245" top="0.35433070866141736" bottom="0.35433070866141736" header="0.2362204724409449" footer="0.31496062992125984"/>
  <pageSetup horizontalDpi="600" verticalDpi="600" orientation="portrait" paperSize="9" scale="57" r:id="rId1"/>
  <headerFooter>
    <oddHeader>&amp;R/2016. (  ) önkormányzati redelet 7.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view="pageBreakPreview" zoomScale="60" workbookViewId="0" topLeftCell="A16">
      <selection activeCell="A2" sqref="A2:D2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23.140625" style="0" customWidth="1"/>
    <col min="4" max="4" width="21.57421875" style="0" customWidth="1"/>
    <col min="5" max="5" width="12.57421875" style="0" customWidth="1"/>
    <col min="6" max="6" width="13.28125" style="0" customWidth="1"/>
  </cols>
  <sheetData>
    <row r="1" spans="1:4" ht="27" customHeight="1">
      <c r="A1" s="135" t="s">
        <v>623</v>
      </c>
      <c r="B1" s="137"/>
      <c r="C1" s="137"/>
      <c r="D1" s="137"/>
    </row>
    <row r="2" spans="1:4" ht="25.5" customHeight="1">
      <c r="A2" s="136" t="s">
        <v>584</v>
      </c>
      <c r="B2" s="137"/>
      <c r="C2" s="137"/>
      <c r="D2" s="137"/>
    </row>
    <row r="3" spans="1:4" ht="15.75" customHeight="1">
      <c r="A3" s="62"/>
      <c r="B3" s="63"/>
      <c r="C3" s="88"/>
      <c r="D3" s="63"/>
    </row>
    <row r="4" ht="21" customHeight="1">
      <c r="A4" s="4" t="s">
        <v>566</v>
      </c>
    </row>
    <row r="5" spans="1:6" ht="30">
      <c r="A5" s="43" t="s">
        <v>562</v>
      </c>
      <c r="B5" s="3" t="s">
        <v>12</v>
      </c>
      <c r="C5" s="3" t="s">
        <v>5</v>
      </c>
      <c r="D5" s="89" t="s">
        <v>570</v>
      </c>
      <c r="E5" s="126" t="s">
        <v>610</v>
      </c>
      <c r="F5" s="126" t="s">
        <v>625</v>
      </c>
    </row>
    <row r="6" spans="1:6" ht="15">
      <c r="A6" s="13" t="s">
        <v>529</v>
      </c>
      <c r="B6" s="6" t="s">
        <v>200</v>
      </c>
      <c r="C6" s="6"/>
      <c r="D6" s="27"/>
      <c r="E6" s="27"/>
      <c r="F6" s="27"/>
    </row>
    <row r="7" spans="1:6" ht="15">
      <c r="A7" s="13" t="s">
        <v>538</v>
      </c>
      <c r="B7" s="6" t="s">
        <v>200</v>
      </c>
      <c r="C7" s="6"/>
      <c r="D7" s="27"/>
      <c r="E7" s="27"/>
      <c r="F7" s="27"/>
    </row>
    <row r="8" spans="1:6" ht="30">
      <c r="A8" s="13" t="s">
        <v>539</v>
      </c>
      <c r="B8" s="6" t="s">
        <v>200</v>
      </c>
      <c r="C8" s="6"/>
      <c r="D8" s="27"/>
      <c r="E8" s="27"/>
      <c r="F8" s="27"/>
    </row>
    <row r="9" spans="1:6" ht="15">
      <c r="A9" s="13" t="s">
        <v>537</v>
      </c>
      <c r="B9" s="6" t="s">
        <v>200</v>
      </c>
      <c r="C9" s="6"/>
      <c r="D9" s="27"/>
      <c r="E9" s="27"/>
      <c r="F9" s="27"/>
    </row>
    <row r="10" spans="1:6" ht="15">
      <c r="A10" s="13" t="s">
        <v>536</v>
      </c>
      <c r="B10" s="6" t="s">
        <v>200</v>
      </c>
      <c r="C10" s="6"/>
      <c r="D10" s="27"/>
      <c r="E10" s="27"/>
      <c r="F10" s="27"/>
    </row>
    <row r="11" spans="1:6" ht="15">
      <c r="A11" s="13" t="s">
        <v>535</v>
      </c>
      <c r="B11" s="6" t="s">
        <v>200</v>
      </c>
      <c r="C11" s="6"/>
      <c r="D11" s="27"/>
      <c r="E11" s="27"/>
      <c r="F11" s="27"/>
    </row>
    <row r="12" spans="1:6" ht="15">
      <c r="A12" s="13" t="s">
        <v>530</v>
      </c>
      <c r="B12" s="6" t="s">
        <v>200</v>
      </c>
      <c r="C12" s="6"/>
      <c r="D12" s="27"/>
      <c r="E12" s="27"/>
      <c r="F12" s="27"/>
    </row>
    <row r="13" spans="1:6" ht="15">
      <c r="A13" s="13" t="s">
        <v>531</v>
      </c>
      <c r="B13" s="6" t="s">
        <v>200</v>
      </c>
      <c r="C13" s="6"/>
      <c r="D13" s="27"/>
      <c r="E13" s="27"/>
      <c r="F13" s="27"/>
    </row>
    <row r="14" spans="1:6" ht="15">
      <c r="A14" s="13" t="s">
        <v>532</v>
      </c>
      <c r="B14" s="6" t="s">
        <v>200</v>
      </c>
      <c r="C14" s="6"/>
      <c r="D14" s="27"/>
      <c r="E14" s="27"/>
      <c r="F14" s="27"/>
    </row>
    <row r="15" spans="1:6" ht="15">
      <c r="A15" s="13" t="s">
        <v>533</v>
      </c>
      <c r="B15" s="6" t="s">
        <v>200</v>
      </c>
      <c r="C15" s="6"/>
      <c r="D15" s="27"/>
      <c r="E15" s="27"/>
      <c r="F15" s="27"/>
    </row>
    <row r="16" spans="1:6" ht="25.5">
      <c r="A16" s="7" t="s">
        <v>396</v>
      </c>
      <c r="B16" s="8" t="s">
        <v>200</v>
      </c>
      <c r="C16" s="8">
        <f>SUM(C6:C15)</f>
        <v>0</v>
      </c>
      <c r="D16" s="8">
        <f>SUM(D6:D15)</f>
        <v>0</v>
      </c>
      <c r="E16" s="27"/>
      <c r="F16" s="27"/>
    </row>
    <row r="17" spans="1:6" ht="15">
      <c r="A17" s="13" t="s">
        <v>529</v>
      </c>
      <c r="B17" s="6" t="s">
        <v>201</v>
      </c>
      <c r="C17" s="6"/>
      <c r="D17" s="27"/>
      <c r="E17" s="27"/>
      <c r="F17" s="27"/>
    </row>
    <row r="18" spans="1:6" ht="15">
      <c r="A18" s="13" t="s">
        <v>538</v>
      </c>
      <c r="B18" s="6" t="s">
        <v>201</v>
      </c>
      <c r="C18" s="6"/>
      <c r="D18" s="27"/>
      <c r="E18" s="27"/>
      <c r="F18" s="27"/>
    </row>
    <row r="19" spans="1:6" ht="30">
      <c r="A19" s="13" t="s">
        <v>539</v>
      </c>
      <c r="B19" s="6" t="s">
        <v>201</v>
      </c>
      <c r="C19" s="6"/>
      <c r="D19" s="27"/>
      <c r="E19" s="27"/>
      <c r="F19" s="27"/>
    </row>
    <row r="20" spans="1:6" ht="15">
      <c r="A20" s="13" t="s">
        <v>537</v>
      </c>
      <c r="B20" s="6" t="s">
        <v>201</v>
      </c>
      <c r="C20" s="6"/>
      <c r="D20" s="27"/>
      <c r="E20" s="27"/>
      <c r="F20" s="27"/>
    </row>
    <row r="21" spans="1:6" ht="15">
      <c r="A21" s="13" t="s">
        <v>536</v>
      </c>
      <c r="B21" s="6" t="s">
        <v>201</v>
      </c>
      <c r="C21" s="6"/>
      <c r="D21" s="27"/>
      <c r="E21" s="27"/>
      <c r="F21" s="27"/>
    </row>
    <row r="22" spans="1:6" ht="15">
      <c r="A22" s="13" t="s">
        <v>535</v>
      </c>
      <c r="B22" s="6" t="s">
        <v>201</v>
      </c>
      <c r="C22" s="6"/>
      <c r="D22" s="27"/>
      <c r="E22" s="27"/>
      <c r="F22" s="27"/>
    </row>
    <row r="23" spans="1:6" ht="15">
      <c r="A23" s="13" t="s">
        <v>530</v>
      </c>
      <c r="B23" s="6" t="s">
        <v>201</v>
      </c>
      <c r="C23" s="6"/>
      <c r="D23" s="27"/>
      <c r="E23" s="27"/>
      <c r="F23" s="27"/>
    </row>
    <row r="24" spans="1:6" ht="15">
      <c r="A24" s="13" t="s">
        <v>531</v>
      </c>
      <c r="B24" s="6" t="s">
        <v>201</v>
      </c>
      <c r="C24" s="6"/>
      <c r="D24" s="27"/>
      <c r="E24" s="27"/>
      <c r="F24" s="27"/>
    </row>
    <row r="25" spans="1:6" ht="15">
      <c r="A25" s="13" t="s">
        <v>532</v>
      </c>
      <c r="B25" s="6" t="s">
        <v>201</v>
      </c>
      <c r="C25" s="6"/>
      <c r="D25" s="27"/>
      <c r="E25" s="27"/>
      <c r="F25" s="27"/>
    </row>
    <row r="26" spans="1:6" ht="15">
      <c r="A26" s="13" t="s">
        <v>533</v>
      </c>
      <c r="B26" s="6" t="s">
        <v>201</v>
      </c>
      <c r="C26" s="6"/>
      <c r="D26" s="27"/>
      <c r="E26" s="27"/>
      <c r="F26" s="27"/>
    </row>
    <row r="27" spans="1:6" ht="25.5">
      <c r="A27" s="7" t="s">
        <v>452</v>
      </c>
      <c r="B27" s="8" t="s">
        <v>201</v>
      </c>
      <c r="C27" s="8">
        <f>SUM(C17:C26)</f>
        <v>0</v>
      </c>
      <c r="D27" s="8">
        <f>SUM(D17:D26)</f>
        <v>0</v>
      </c>
      <c r="E27" s="27"/>
      <c r="F27" s="27"/>
    </row>
    <row r="28" spans="1:6" ht="15">
      <c r="A28" s="13" t="s">
        <v>529</v>
      </c>
      <c r="B28" s="6" t="s">
        <v>202</v>
      </c>
      <c r="C28" s="6"/>
      <c r="D28" s="27"/>
      <c r="E28" s="27"/>
      <c r="F28" s="27"/>
    </row>
    <row r="29" spans="1:6" ht="15">
      <c r="A29" s="13" t="s">
        <v>538</v>
      </c>
      <c r="B29" s="6" t="s">
        <v>202</v>
      </c>
      <c r="C29" s="6"/>
      <c r="D29" s="27"/>
      <c r="E29" s="27"/>
      <c r="F29" s="27"/>
    </row>
    <row r="30" spans="1:6" ht="30">
      <c r="A30" s="13" t="s">
        <v>539</v>
      </c>
      <c r="B30" s="6" t="s">
        <v>202</v>
      </c>
      <c r="C30" s="6"/>
      <c r="D30" s="27"/>
      <c r="E30" s="27"/>
      <c r="F30" s="27"/>
    </row>
    <row r="31" spans="1:6" ht="15">
      <c r="A31" s="13" t="s">
        <v>537</v>
      </c>
      <c r="B31" s="6" t="s">
        <v>202</v>
      </c>
      <c r="C31" s="6"/>
      <c r="D31" s="27"/>
      <c r="E31" s="27"/>
      <c r="F31" s="27"/>
    </row>
    <row r="32" spans="1:6" ht="15">
      <c r="A32" s="13" t="s">
        <v>536</v>
      </c>
      <c r="B32" s="6" t="s">
        <v>202</v>
      </c>
      <c r="C32" s="151">
        <v>4323000</v>
      </c>
      <c r="D32" s="150">
        <v>4323000</v>
      </c>
      <c r="E32" s="150">
        <v>2103200</v>
      </c>
      <c r="F32" s="150">
        <v>3474800</v>
      </c>
    </row>
    <row r="33" spans="1:6" ht="15">
      <c r="A33" s="13" t="s">
        <v>535</v>
      </c>
      <c r="B33" s="6" t="s">
        <v>202</v>
      </c>
      <c r="C33" s="151"/>
      <c r="D33" s="150"/>
      <c r="E33" s="150"/>
      <c r="F33" s="150"/>
    </row>
    <row r="34" spans="1:6" ht="15">
      <c r="A34" s="13" t="s">
        <v>530</v>
      </c>
      <c r="B34" s="6" t="s">
        <v>202</v>
      </c>
      <c r="C34" s="151"/>
      <c r="D34" s="150"/>
      <c r="E34" s="150"/>
      <c r="F34" s="150"/>
    </row>
    <row r="35" spans="1:6" ht="15">
      <c r="A35" s="13" t="s">
        <v>531</v>
      </c>
      <c r="B35" s="6" t="s">
        <v>202</v>
      </c>
      <c r="C35" s="151"/>
      <c r="D35" s="150"/>
      <c r="E35" s="150"/>
      <c r="F35" s="150"/>
    </row>
    <row r="36" spans="1:6" ht="15">
      <c r="A36" s="13" t="s">
        <v>532</v>
      </c>
      <c r="B36" s="6" t="s">
        <v>202</v>
      </c>
      <c r="C36" s="151"/>
      <c r="D36" s="150"/>
      <c r="E36" s="150"/>
      <c r="F36" s="150"/>
    </row>
    <row r="37" spans="1:6" ht="15">
      <c r="A37" s="13" t="s">
        <v>533</v>
      </c>
      <c r="B37" s="6" t="s">
        <v>202</v>
      </c>
      <c r="C37" s="151"/>
      <c r="D37" s="150"/>
      <c r="E37" s="150"/>
      <c r="F37" s="150"/>
    </row>
    <row r="38" spans="1:6" ht="15">
      <c r="A38" s="7" t="s">
        <v>451</v>
      </c>
      <c r="B38" s="8" t="s">
        <v>202</v>
      </c>
      <c r="C38" s="152">
        <f>SUM(C28:C37)</f>
        <v>4323000</v>
      </c>
      <c r="D38" s="2">
        <f>SUM(D28:D37)</f>
        <v>4323000</v>
      </c>
      <c r="E38" s="153">
        <f>SUM(E28:E37)</f>
        <v>2103200</v>
      </c>
      <c r="F38" s="153">
        <f>SUM(F28:F37)</f>
        <v>3474800</v>
      </c>
    </row>
    <row r="39" spans="1:6" ht="15">
      <c r="A39" s="13" t="s">
        <v>529</v>
      </c>
      <c r="B39" s="6" t="s">
        <v>208</v>
      </c>
      <c r="C39" s="6"/>
      <c r="D39" s="27"/>
      <c r="E39" s="27"/>
      <c r="F39" s="27"/>
    </row>
    <row r="40" spans="1:6" ht="15">
      <c r="A40" s="13" t="s">
        <v>538</v>
      </c>
      <c r="B40" s="6" t="s">
        <v>208</v>
      </c>
      <c r="C40" s="6"/>
      <c r="D40" s="27"/>
      <c r="E40" s="27"/>
      <c r="F40" s="27"/>
    </row>
    <row r="41" spans="1:6" ht="30">
      <c r="A41" s="13" t="s">
        <v>539</v>
      </c>
      <c r="B41" s="6" t="s">
        <v>208</v>
      </c>
      <c r="C41" s="6"/>
      <c r="D41" s="27"/>
      <c r="E41" s="27"/>
      <c r="F41" s="27"/>
    </row>
    <row r="42" spans="1:6" ht="15">
      <c r="A42" s="13" t="s">
        <v>537</v>
      </c>
      <c r="B42" s="6" t="s">
        <v>208</v>
      </c>
      <c r="C42" s="6"/>
      <c r="D42" s="27"/>
      <c r="E42" s="27"/>
      <c r="F42" s="27"/>
    </row>
    <row r="43" spans="1:6" ht="15">
      <c r="A43" s="13" t="s">
        <v>536</v>
      </c>
      <c r="B43" s="6" t="s">
        <v>208</v>
      </c>
      <c r="C43" s="6"/>
      <c r="D43" s="27"/>
      <c r="E43" s="27"/>
      <c r="F43" s="27"/>
    </row>
    <row r="44" spans="1:6" ht="15">
      <c r="A44" s="13" t="s">
        <v>535</v>
      </c>
      <c r="B44" s="6" t="s">
        <v>208</v>
      </c>
      <c r="C44" s="6"/>
      <c r="D44" s="27"/>
      <c r="E44" s="27"/>
      <c r="F44" s="27"/>
    </row>
    <row r="45" spans="1:6" ht="15">
      <c r="A45" s="13" t="s">
        <v>530</v>
      </c>
      <c r="B45" s="6" t="s">
        <v>208</v>
      </c>
      <c r="C45" s="6"/>
      <c r="D45" s="27"/>
      <c r="E45" s="27"/>
      <c r="F45" s="27"/>
    </row>
    <row r="46" spans="1:6" ht="15">
      <c r="A46" s="13" t="s">
        <v>531</v>
      </c>
      <c r="B46" s="6" t="s">
        <v>208</v>
      </c>
      <c r="C46" s="6"/>
      <c r="D46" s="27"/>
      <c r="E46" s="27"/>
      <c r="F46" s="27"/>
    </row>
    <row r="47" spans="1:6" ht="15">
      <c r="A47" s="13" t="s">
        <v>532</v>
      </c>
      <c r="B47" s="6" t="s">
        <v>208</v>
      </c>
      <c r="C47" s="6"/>
      <c r="D47" s="27"/>
      <c r="E47" s="27"/>
      <c r="F47" s="27"/>
    </row>
    <row r="48" spans="1:6" ht="15">
      <c r="A48" s="13" t="s">
        <v>533</v>
      </c>
      <c r="B48" s="6" t="s">
        <v>208</v>
      </c>
      <c r="C48" s="6"/>
      <c r="D48" s="27"/>
      <c r="E48" s="27"/>
      <c r="F48" s="27"/>
    </row>
    <row r="49" spans="1:6" ht="25.5">
      <c r="A49" s="7" t="s">
        <v>450</v>
      </c>
      <c r="B49" s="8" t="s">
        <v>208</v>
      </c>
      <c r="C49" s="8">
        <f>SUM(C39:C48)</f>
        <v>0</v>
      </c>
      <c r="D49" s="8">
        <f>SUM(D39:D48)</f>
        <v>0</v>
      </c>
      <c r="E49" s="27"/>
      <c r="F49" s="27"/>
    </row>
    <row r="50" spans="1:6" ht="15">
      <c r="A50" s="13" t="s">
        <v>534</v>
      </c>
      <c r="B50" s="6" t="s">
        <v>209</v>
      </c>
      <c r="C50" s="6"/>
      <c r="D50" s="27"/>
      <c r="E50" s="27"/>
      <c r="F50" s="27"/>
    </row>
    <row r="51" spans="1:6" ht="15">
      <c r="A51" s="13" t="s">
        <v>538</v>
      </c>
      <c r="B51" s="6" t="s">
        <v>209</v>
      </c>
      <c r="C51" s="6"/>
      <c r="D51" s="27"/>
      <c r="E51" s="27"/>
      <c r="F51" s="27"/>
    </row>
    <row r="52" spans="1:6" ht="30">
      <c r="A52" s="13" t="s">
        <v>539</v>
      </c>
      <c r="B52" s="6" t="s">
        <v>209</v>
      </c>
      <c r="C52" s="6"/>
      <c r="D52" s="27"/>
      <c r="E52" s="27"/>
      <c r="F52" s="27"/>
    </row>
    <row r="53" spans="1:6" ht="15">
      <c r="A53" s="13" t="s">
        <v>537</v>
      </c>
      <c r="B53" s="6" t="s">
        <v>209</v>
      </c>
      <c r="C53" s="6"/>
      <c r="D53" s="27"/>
      <c r="E53" s="27"/>
      <c r="F53" s="27"/>
    </row>
    <row r="54" spans="1:6" ht="15">
      <c r="A54" s="13" t="s">
        <v>536</v>
      </c>
      <c r="B54" s="6" t="s">
        <v>209</v>
      </c>
      <c r="C54" s="6"/>
      <c r="D54" s="27"/>
      <c r="E54" s="27"/>
      <c r="F54" s="27"/>
    </row>
    <row r="55" spans="1:6" ht="15">
      <c r="A55" s="13" t="s">
        <v>535</v>
      </c>
      <c r="B55" s="6" t="s">
        <v>209</v>
      </c>
      <c r="C55" s="6"/>
      <c r="D55" s="27"/>
      <c r="E55" s="27"/>
      <c r="F55" s="27"/>
    </row>
    <row r="56" spans="1:6" ht="15">
      <c r="A56" s="13" t="s">
        <v>530</v>
      </c>
      <c r="B56" s="6" t="s">
        <v>209</v>
      </c>
      <c r="C56" s="6"/>
      <c r="D56" s="27"/>
      <c r="E56" s="27"/>
      <c r="F56" s="27"/>
    </row>
    <row r="57" spans="1:6" ht="15">
      <c r="A57" s="13" t="s">
        <v>531</v>
      </c>
      <c r="B57" s="6" t="s">
        <v>209</v>
      </c>
      <c r="C57" s="6"/>
      <c r="D57" s="27"/>
      <c r="E57" s="27"/>
      <c r="F57" s="27"/>
    </row>
    <row r="58" spans="1:6" ht="15">
      <c r="A58" s="13" t="s">
        <v>532</v>
      </c>
      <c r="B58" s="6" t="s">
        <v>209</v>
      </c>
      <c r="C58" s="6"/>
      <c r="D58" s="27"/>
      <c r="E58" s="27"/>
      <c r="F58" s="27"/>
    </row>
    <row r="59" spans="1:6" ht="15">
      <c r="A59" s="13" t="s">
        <v>533</v>
      </c>
      <c r="B59" s="6" t="s">
        <v>209</v>
      </c>
      <c r="C59" s="6"/>
      <c r="D59" s="27"/>
      <c r="E59" s="27"/>
      <c r="F59" s="27"/>
    </row>
    <row r="60" spans="1:6" ht="25.5">
      <c r="A60" s="7" t="s">
        <v>453</v>
      </c>
      <c r="B60" s="8" t="s">
        <v>209</v>
      </c>
      <c r="C60" s="8">
        <f>SUM(C50:C59)</f>
        <v>0</v>
      </c>
      <c r="D60" s="8">
        <f>SUM(D50:D59)</f>
        <v>0</v>
      </c>
      <c r="E60" s="27"/>
      <c r="F60" s="27"/>
    </row>
    <row r="61" spans="1:6" ht="15">
      <c r="A61" s="13" t="s">
        <v>529</v>
      </c>
      <c r="B61" s="6" t="s">
        <v>210</v>
      </c>
      <c r="C61" s="6"/>
      <c r="D61" s="27"/>
      <c r="E61" s="27"/>
      <c r="F61" s="27"/>
    </row>
    <row r="62" spans="1:6" ht="15">
      <c r="A62" s="13" t="s">
        <v>538</v>
      </c>
      <c r="B62" s="6" t="s">
        <v>210</v>
      </c>
      <c r="C62" s="6"/>
      <c r="D62" s="27"/>
      <c r="E62" s="27"/>
      <c r="F62" s="27"/>
    </row>
    <row r="63" spans="1:6" ht="30">
      <c r="A63" s="13" t="s">
        <v>539</v>
      </c>
      <c r="B63" s="6" t="s">
        <v>210</v>
      </c>
      <c r="C63" s="6"/>
      <c r="D63" s="27"/>
      <c r="E63" s="27"/>
      <c r="F63" s="27"/>
    </row>
    <row r="64" spans="1:6" ht="15">
      <c r="A64" s="13" t="s">
        <v>537</v>
      </c>
      <c r="B64" s="6" t="s">
        <v>210</v>
      </c>
      <c r="C64" s="6"/>
      <c r="D64" s="27"/>
      <c r="E64" s="27"/>
      <c r="F64" s="27"/>
    </row>
    <row r="65" spans="1:6" ht="15">
      <c r="A65" s="13" t="s">
        <v>536</v>
      </c>
      <c r="B65" s="6" t="s">
        <v>210</v>
      </c>
      <c r="C65" s="6"/>
      <c r="D65" s="27"/>
      <c r="E65" s="27"/>
      <c r="F65" s="27"/>
    </row>
    <row r="66" spans="1:6" ht="15">
      <c r="A66" s="13" t="s">
        <v>535</v>
      </c>
      <c r="B66" s="6" t="s">
        <v>210</v>
      </c>
      <c r="C66" s="6"/>
      <c r="D66" s="27"/>
      <c r="E66" s="27"/>
      <c r="F66" s="27"/>
    </row>
    <row r="67" spans="1:6" ht="15">
      <c r="A67" s="13" t="s">
        <v>530</v>
      </c>
      <c r="B67" s="6" t="s">
        <v>210</v>
      </c>
      <c r="C67" s="6"/>
      <c r="D67" s="27"/>
      <c r="E67" s="27"/>
      <c r="F67" s="27"/>
    </row>
    <row r="68" spans="1:6" ht="15">
      <c r="A68" s="13" t="s">
        <v>531</v>
      </c>
      <c r="B68" s="6" t="s">
        <v>210</v>
      </c>
      <c r="C68" s="6"/>
      <c r="D68" s="27"/>
      <c r="E68" s="27"/>
      <c r="F68" s="27"/>
    </row>
    <row r="69" spans="1:6" ht="15">
      <c r="A69" s="13" t="s">
        <v>532</v>
      </c>
      <c r="B69" s="6" t="s">
        <v>210</v>
      </c>
      <c r="C69" s="6"/>
      <c r="D69" s="27"/>
      <c r="E69" s="27"/>
      <c r="F69" s="27"/>
    </row>
    <row r="70" spans="1:6" ht="15">
      <c r="A70" s="13" t="s">
        <v>533</v>
      </c>
      <c r="B70" s="6" t="s">
        <v>210</v>
      </c>
      <c r="C70" s="6"/>
      <c r="D70" s="27"/>
      <c r="E70" s="27"/>
      <c r="F70" s="27"/>
    </row>
    <row r="71" spans="1:6" ht="15">
      <c r="A71" s="7" t="s">
        <v>401</v>
      </c>
      <c r="B71" s="8" t="s">
        <v>210</v>
      </c>
      <c r="C71" s="8">
        <f>SUM(C61:C70)</f>
        <v>0</v>
      </c>
      <c r="D71" s="8">
        <f>SUM(D61:D70)</f>
        <v>0</v>
      </c>
      <c r="E71" s="27"/>
      <c r="F71" s="27"/>
    </row>
    <row r="72" spans="1:6" ht="15">
      <c r="A72" s="13" t="s">
        <v>540</v>
      </c>
      <c r="B72" s="5" t="s">
        <v>260</v>
      </c>
      <c r="C72" s="5"/>
      <c r="D72" s="27"/>
      <c r="E72" s="27"/>
      <c r="F72" s="27"/>
    </row>
    <row r="73" spans="1:6" ht="15">
      <c r="A73" s="13" t="s">
        <v>541</v>
      </c>
      <c r="B73" s="5" t="s">
        <v>260</v>
      </c>
      <c r="C73" s="5"/>
      <c r="D73" s="27"/>
      <c r="E73" s="27"/>
      <c r="F73" s="27"/>
    </row>
    <row r="74" spans="1:6" ht="15">
      <c r="A74" s="13" t="s">
        <v>549</v>
      </c>
      <c r="B74" s="5" t="s">
        <v>260</v>
      </c>
      <c r="C74" s="5"/>
      <c r="D74" s="27"/>
      <c r="E74" s="27"/>
      <c r="F74" s="27"/>
    </row>
    <row r="75" spans="1:6" ht="15">
      <c r="A75" s="5" t="s">
        <v>548</v>
      </c>
      <c r="B75" s="5" t="s">
        <v>260</v>
      </c>
      <c r="C75" s="5"/>
      <c r="D75" s="27"/>
      <c r="E75" s="27"/>
      <c r="F75" s="27"/>
    </row>
    <row r="76" spans="1:6" ht="15">
      <c r="A76" s="5" t="s">
        <v>547</v>
      </c>
      <c r="B76" s="5" t="s">
        <v>260</v>
      </c>
      <c r="C76" s="5"/>
      <c r="D76" s="27"/>
      <c r="E76" s="27"/>
      <c r="F76" s="27"/>
    </row>
    <row r="77" spans="1:6" ht="15">
      <c r="A77" s="5" t="s">
        <v>546</v>
      </c>
      <c r="B77" s="5" t="s">
        <v>260</v>
      </c>
      <c r="C77" s="5"/>
      <c r="D77" s="27"/>
      <c r="E77" s="27"/>
      <c r="F77" s="27"/>
    </row>
    <row r="78" spans="1:6" ht="15">
      <c r="A78" s="13" t="s">
        <v>545</v>
      </c>
      <c r="B78" s="5" t="s">
        <v>260</v>
      </c>
      <c r="C78" s="5"/>
      <c r="D78" s="27"/>
      <c r="E78" s="27"/>
      <c r="F78" s="27"/>
    </row>
    <row r="79" spans="1:6" ht="15">
      <c r="A79" s="13" t="s">
        <v>550</v>
      </c>
      <c r="B79" s="5" t="s">
        <v>260</v>
      </c>
      <c r="C79" s="5"/>
      <c r="D79" s="27"/>
      <c r="E79" s="27"/>
      <c r="F79" s="27"/>
    </row>
    <row r="80" spans="1:6" ht="15">
      <c r="A80" s="13" t="s">
        <v>542</v>
      </c>
      <c r="B80" s="5" t="s">
        <v>260</v>
      </c>
      <c r="C80" s="5"/>
      <c r="D80" s="27"/>
      <c r="E80" s="27"/>
      <c r="F80" s="27"/>
    </row>
    <row r="81" spans="1:6" ht="15">
      <c r="A81" s="13" t="s">
        <v>543</v>
      </c>
      <c r="B81" s="5" t="s">
        <v>260</v>
      </c>
      <c r="C81" s="5"/>
      <c r="D81" s="27"/>
      <c r="E81" s="27"/>
      <c r="F81" s="27"/>
    </row>
    <row r="82" spans="1:6" ht="25.5">
      <c r="A82" s="7" t="s">
        <v>469</v>
      </c>
      <c r="B82" s="8" t="s">
        <v>260</v>
      </c>
      <c r="C82" s="8">
        <f>SUM(C72:C81)</f>
        <v>0</v>
      </c>
      <c r="D82" s="8">
        <f>SUM(D72:D81)</f>
        <v>0</v>
      </c>
      <c r="E82" s="27"/>
      <c r="F82" s="27"/>
    </row>
    <row r="83" spans="1:6" ht="15">
      <c r="A83" s="13" t="s">
        <v>540</v>
      </c>
      <c r="B83" s="5" t="s">
        <v>261</v>
      </c>
      <c r="C83" s="5"/>
      <c r="D83" s="27"/>
      <c r="E83" s="27"/>
      <c r="F83" s="27"/>
    </row>
    <row r="84" spans="1:6" ht="15">
      <c r="A84" s="13" t="s">
        <v>541</v>
      </c>
      <c r="B84" s="5" t="s">
        <v>261</v>
      </c>
      <c r="C84" s="5"/>
      <c r="D84" s="27"/>
      <c r="E84" s="27"/>
      <c r="F84" s="27"/>
    </row>
    <row r="85" spans="1:6" ht="15">
      <c r="A85" s="13" t="s">
        <v>549</v>
      </c>
      <c r="B85" s="5" t="s">
        <v>261</v>
      </c>
      <c r="C85" s="5"/>
      <c r="D85" s="27"/>
      <c r="E85" s="27"/>
      <c r="F85" s="27"/>
    </row>
    <row r="86" spans="1:6" ht="15">
      <c r="A86" s="5" t="s">
        <v>548</v>
      </c>
      <c r="B86" s="5" t="s">
        <v>261</v>
      </c>
      <c r="C86" s="5"/>
      <c r="D86" s="27"/>
      <c r="E86" s="27"/>
      <c r="F86" s="27"/>
    </row>
    <row r="87" spans="1:6" ht="15">
      <c r="A87" s="5" t="s">
        <v>547</v>
      </c>
      <c r="B87" s="5" t="s">
        <v>261</v>
      </c>
      <c r="C87" s="5"/>
      <c r="D87" s="27"/>
      <c r="E87" s="27"/>
      <c r="F87" s="27"/>
    </row>
    <row r="88" spans="1:6" ht="15">
      <c r="A88" s="5" t="s">
        <v>546</v>
      </c>
      <c r="B88" s="5" t="s">
        <v>261</v>
      </c>
      <c r="C88" s="5"/>
      <c r="D88" s="27"/>
      <c r="E88" s="27"/>
      <c r="F88" s="27"/>
    </row>
    <row r="89" spans="1:6" ht="15">
      <c r="A89" s="13" t="s">
        <v>545</v>
      </c>
      <c r="B89" s="5" t="s">
        <v>261</v>
      </c>
      <c r="C89" s="5"/>
      <c r="D89" s="27"/>
      <c r="E89" s="27"/>
      <c r="F89" s="27"/>
    </row>
    <row r="90" spans="1:6" ht="15">
      <c r="A90" s="13" t="s">
        <v>544</v>
      </c>
      <c r="B90" s="5" t="s">
        <v>261</v>
      </c>
      <c r="C90" s="5"/>
      <c r="D90" s="27"/>
      <c r="E90" s="27"/>
      <c r="F90" s="27"/>
    </row>
    <row r="91" spans="1:6" ht="15">
      <c r="A91" s="13" t="s">
        <v>542</v>
      </c>
      <c r="B91" s="5" t="s">
        <v>261</v>
      </c>
      <c r="C91" s="5"/>
      <c r="D91" s="27"/>
      <c r="E91" s="27"/>
      <c r="F91" s="27"/>
    </row>
    <row r="92" spans="1:6" ht="15">
      <c r="A92" s="13" t="s">
        <v>543</v>
      </c>
      <c r="B92" s="5" t="s">
        <v>261</v>
      </c>
      <c r="C92" s="5"/>
      <c r="D92" s="27"/>
      <c r="E92" s="27"/>
      <c r="F92" s="27"/>
    </row>
    <row r="93" spans="1:6" ht="15">
      <c r="A93" s="15" t="s">
        <v>470</v>
      </c>
      <c r="B93" s="8" t="s">
        <v>261</v>
      </c>
      <c r="C93" s="8">
        <f>SUM(C83:C92)</f>
        <v>0</v>
      </c>
      <c r="D93" s="8">
        <f>SUM(D83:D92)</f>
        <v>0</v>
      </c>
      <c r="E93" s="27"/>
      <c r="F93" s="27"/>
    </row>
    <row r="94" spans="1:6" ht="15">
      <c r="A94" s="13" t="s">
        <v>540</v>
      </c>
      <c r="B94" s="5" t="s">
        <v>265</v>
      </c>
      <c r="C94" s="5"/>
      <c r="D94" s="27"/>
      <c r="E94" s="27"/>
      <c r="F94" s="27"/>
    </row>
    <row r="95" spans="1:6" ht="15">
      <c r="A95" s="13" t="s">
        <v>541</v>
      </c>
      <c r="B95" s="5" t="s">
        <v>265</v>
      </c>
      <c r="C95" s="5"/>
      <c r="D95" s="27"/>
      <c r="E95" s="27"/>
      <c r="F95" s="27"/>
    </row>
    <row r="96" spans="1:6" ht="15">
      <c r="A96" s="13" t="s">
        <v>549</v>
      </c>
      <c r="B96" s="5" t="s">
        <v>265</v>
      </c>
      <c r="C96" s="5"/>
      <c r="D96" s="27"/>
      <c r="E96" s="27"/>
      <c r="F96" s="27"/>
    </row>
    <row r="97" spans="1:6" ht="15">
      <c r="A97" s="5" t="s">
        <v>548</v>
      </c>
      <c r="B97" s="5" t="s">
        <v>265</v>
      </c>
      <c r="C97" s="5"/>
      <c r="D97" s="27"/>
      <c r="E97" s="27"/>
      <c r="F97" s="27"/>
    </row>
    <row r="98" spans="1:6" ht="15">
      <c r="A98" s="5" t="s">
        <v>547</v>
      </c>
      <c r="B98" s="5" t="s">
        <v>265</v>
      </c>
      <c r="C98" s="5"/>
      <c r="D98" s="27"/>
      <c r="E98" s="27"/>
      <c r="F98" s="27"/>
    </row>
    <row r="99" spans="1:6" ht="15">
      <c r="A99" s="5" t="s">
        <v>546</v>
      </c>
      <c r="B99" s="5" t="s">
        <v>265</v>
      </c>
      <c r="C99" s="5"/>
      <c r="D99" s="27"/>
      <c r="E99" s="27"/>
      <c r="F99" s="27"/>
    </row>
    <row r="100" spans="1:6" ht="15">
      <c r="A100" s="13" t="s">
        <v>545</v>
      </c>
      <c r="B100" s="5" t="s">
        <v>265</v>
      </c>
      <c r="C100" s="5"/>
      <c r="D100" s="27"/>
      <c r="E100" s="27"/>
      <c r="F100" s="27"/>
    </row>
    <row r="101" spans="1:6" ht="15">
      <c r="A101" s="13" t="s">
        <v>550</v>
      </c>
      <c r="B101" s="5" t="s">
        <v>265</v>
      </c>
      <c r="C101" s="5"/>
      <c r="D101" s="27"/>
      <c r="E101" s="27"/>
      <c r="F101" s="27"/>
    </row>
    <row r="102" spans="1:6" ht="15">
      <c r="A102" s="13" t="s">
        <v>542</v>
      </c>
      <c r="B102" s="5" t="s">
        <v>265</v>
      </c>
      <c r="C102" s="5"/>
      <c r="D102" s="27"/>
      <c r="E102" s="27"/>
      <c r="F102" s="27"/>
    </row>
    <row r="103" spans="1:6" ht="15">
      <c r="A103" s="13" t="s">
        <v>543</v>
      </c>
      <c r="B103" s="5" t="s">
        <v>265</v>
      </c>
      <c r="C103" s="5"/>
      <c r="D103" s="27"/>
      <c r="E103" s="27"/>
      <c r="F103" s="27"/>
    </row>
    <row r="104" spans="1:6" ht="25.5">
      <c r="A104" s="7" t="s">
        <v>471</v>
      </c>
      <c r="B104" s="8" t="s">
        <v>265</v>
      </c>
      <c r="C104" s="8">
        <f>SUM(C94:C103)</f>
        <v>0</v>
      </c>
      <c r="D104" s="8">
        <f>SUM(D94:D103)</f>
        <v>0</v>
      </c>
      <c r="E104" s="27"/>
      <c r="F104" s="27"/>
    </row>
    <row r="105" spans="1:6" ht="15">
      <c r="A105" s="13" t="s">
        <v>540</v>
      </c>
      <c r="B105" s="5" t="s">
        <v>266</v>
      </c>
      <c r="C105" s="5"/>
      <c r="D105" s="27"/>
      <c r="E105" s="27"/>
      <c r="F105" s="27"/>
    </row>
    <row r="106" spans="1:6" ht="15">
      <c r="A106" s="13" t="s">
        <v>541</v>
      </c>
      <c r="B106" s="5" t="s">
        <v>266</v>
      </c>
      <c r="C106" s="5"/>
      <c r="D106" s="27"/>
      <c r="E106" s="27"/>
      <c r="F106" s="27"/>
    </row>
    <row r="107" spans="1:6" ht="15">
      <c r="A107" s="13" t="s">
        <v>549</v>
      </c>
      <c r="B107" s="5" t="s">
        <v>266</v>
      </c>
      <c r="C107" s="5"/>
      <c r="D107" s="27"/>
      <c r="E107" s="27"/>
      <c r="F107" s="27"/>
    </row>
    <row r="108" spans="1:6" ht="15">
      <c r="A108" s="5" t="s">
        <v>548</v>
      </c>
      <c r="B108" s="5" t="s">
        <v>266</v>
      </c>
      <c r="C108" s="5"/>
      <c r="D108" s="27"/>
      <c r="E108" s="27"/>
      <c r="F108" s="27"/>
    </row>
    <row r="109" spans="1:6" ht="15">
      <c r="A109" s="5" t="s">
        <v>547</v>
      </c>
      <c r="B109" s="5" t="s">
        <v>266</v>
      </c>
      <c r="C109" s="5"/>
      <c r="D109" s="27"/>
      <c r="E109" s="27"/>
      <c r="F109" s="27"/>
    </row>
    <row r="110" spans="1:6" ht="15">
      <c r="A110" s="5" t="s">
        <v>546</v>
      </c>
      <c r="B110" s="5" t="s">
        <v>266</v>
      </c>
      <c r="C110" s="5"/>
      <c r="D110" s="27"/>
      <c r="E110" s="27"/>
      <c r="F110" s="27"/>
    </row>
    <row r="111" spans="1:6" ht="15">
      <c r="A111" s="13" t="s">
        <v>545</v>
      </c>
      <c r="B111" s="5" t="s">
        <v>266</v>
      </c>
      <c r="C111" s="5"/>
      <c r="D111" s="27"/>
      <c r="E111" s="27"/>
      <c r="F111" s="27"/>
    </row>
    <row r="112" spans="1:6" ht="15">
      <c r="A112" s="13" t="s">
        <v>544</v>
      </c>
      <c r="B112" s="5" t="s">
        <v>266</v>
      </c>
      <c r="C112" s="5"/>
      <c r="D112" s="27"/>
      <c r="E112" s="27"/>
      <c r="F112" s="27"/>
    </row>
    <row r="113" spans="1:6" ht="15">
      <c r="A113" s="13" t="s">
        <v>542</v>
      </c>
      <c r="B113" s="5" t="s">
        <v>266</v>
      </c>
      <c r="C113" s="5"/>
      <c r="D113" s="27"/>
      <c r="E113" s="27"/>
      <c r="F113" s="27"/>
    </row>
    <row r="114" spans="1:6" ht="15">
      <c r="A114" s="13" t="s">
        <v>543</v>
      </c>
      <c r="B114" s="5" t="s">
        <v>266</v>
      </c>
      <c r="C114" s="5"/>
      <c r="D114" s="27"/>
      <c r="E114" s="27"/>
      <c r="F114" s="27"/>
    </row>
    <row r="115" spans="1:6" ht="15">
      <c r="A115" s="15" t="s">
        <v>472</v>
      </c>
      <c r="B115" s="8" t="s">
        <v>266</v>
      </c>
      <c r="C115" s="8">
        <f>SUM(C105:C114)</f>
        <v>0</v>
      </c>
      <c r="D115" s="8">
        <f>SUM(D105:D114)</f>
        <v>0</v>
      </c>
      <c r="E115" s="27"/>
      <c r="F115" s="27"/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59" r:id="rId1"/>
  <headerFooter>
    <oddHeader>&amp;C/2016. ( ) önkormányzati redelet 8.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workbookViewId="0" topLeftCell="A4">
      <selection activeCell="A2" sqref="A2:D2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3.57421875" style="0" customWidth="1"/>
    <col min="5" max="5" width="12.8515625" style="0" customWidth="1"/>
    <col min="6" max="6" width="13.28125" style="0" customWidth="1"/>
  </cols>
  <sheetData>
    <row r="1" spans="1:4" ht="39" customHeight="1">
      <c r="A1" s="135" t="s">
        <v>623</v>
      </c>
      <c r="B1" s="137"/>
      <c r="C1" s="137"/>
      <c r="D1" s="137"/>
    </row>
    <row r="2" spans="1:4" ht="26.25" customHeight="1">
      <c r="A2" s="136" t="s">
        <v>589</v>
      </c>
      <c r="B2" s="137"/>
      <c r="C2" s="137"/>
      <c r="D2" s="137"/>
    </row>
    <row r="4" spans="1:6" ht="30">
      <c r="A4" s="43" t="s">
        <v>562</v>
      </c>
      <c r="B4" s="3" t="s">
        <v>12</v>
      </c>
      <c r="C4" s="3" t="s">
        <v>5</v>
      </c>
      <c r="D4" s="89" t="s">
        <v>572</v>
      </c>
      <c r="E4" s="126" t="s">
        <v>610</v>
      </c>
      <c r="F4" s="126" t="s">
        <v>625</v>
      </c>
    </row>
    <row r="5" spans="1:6" ht="15">
      <c r="A5" s="5" t="s">
        <v>454</v>
      </c>
      <c r="B5" s="5" t="s">
        <v>217</v>
      </c>
      <c r="C5" s="122">
        <v>102000000</v>
      </c>
      <c r="D5" s="122">
        <v>102000000</v>
      </c>
      <c r="E5" s="127">
        <v>53093958</v>
      </c>
      <c r="F5" s="27">
        <v>96570904</v>
      </c>
    </row>
    <row r="6" spans="1:6" ht="15">
      <c r="A6" s="5" t="s">
        <v>455</v>
      </c>
      <c r="B6" s="5" t="s">
        <v>217</v>
      </c>
      <c r="C6" s="122"/>
      <c r="D6" s="122"/>
      <c r="E6" s="127"/>
      <c r="F6" s="27"/>
    </row>
    <row r="7" spans="1:6" ht="15">
      <c r="A7" s="5" t="s">
        <v>456</v>
      </c>
      <c r="B7" s="5" t="s">
        <v>217</v>
      </c>
      <c r="C7" s="122"/>
      <c r="D7" s="122"/>
      <c r="E7" s="127"/>
      <c r="F7" s="27"/>
    </row>
    <row r="8" spans="1:6" ht="15">
      <c r="A8" s="5" t="s">
        <v>457</v>
      </c>
      <c r="B8" s="5" t="s">
        <v>217</v>
      </c>
      <c r="C8" s="122">
        <v>23000000</v>
      </c>
      <c r="D8" s="122">
        <v>23000000</v>
      </c>
      <c r="E8" s="127">
        <v>12016684</v>
      </c>
      <c r="F8" s="27">
        <v>19700519</v>
      </c>
    </row>
    <row r="9" spans="1:6" ht="15">
      <c r="A9" s="7" t="s">
        <v>406</v>
      </c>
      <c r="B9" s="8" t="s">
        <v>217</v>
      </c>
      <c r="C9" s="116">
        <f>SUM(C5:C8)</f>
        <v>125000000</v>
      </c>
      <c r="D9" s="116">
        <f>SUM(D5:D8)</f>
        <v>125000000</v>
      </c>
      <c r="E9" s="128">
        <f>SUM(E5:E8)</f>
        <v>65110642</v>
      </c>
      <c r="F9" s="154">
        <f>SUM(F5:F8)</f>
        <v>116271423</v>
      </c>
    </row>
    <row r="10" spans="1:6" ht="15">
      <c r="A10" s="5" t="s">
        <v>407</v>
      </c>
      <c r="B10" s="6" t="s">
        <v>218</v>
      </c>
      <c r="C10" s="114">
        <f>SUM(C11:C12)</f>
        <v>59000000</v>
      </c>
      <c r="D10" s="114">
        <f>SUM(D11:D12)</f>
        <v>59000000</v>
      </c>
      <c r="E10" s="127">
        <v>36246591</v>
      </c>
      <c r="F10" s="127">
        <v>36246591</v>
      </c>
    </row>
    <row r="11" spans="1:6" ht="27">
      <c r="A11" s="87" t="s">
        <v>219</v>
      </c>
      <c r="B11" s="87" t="s">
        <v>218</v>
      </c>
      <c r="C11" s="123">
        <v>59000000</v>
      </c>
      <c r="D11" s="123">
        <v>59000000</v>
      </c>
      <c r="E11" s="127">
        <v>36246591</v>
      </c>
      <c r="F11" s="27">
        <v>61104018</v>
      </c>
    </row>
    <row r="12" spans="1:6" ht="27">
      <c r="A12" s="87" t="s">
        <v>220</v>
      </c>
      <c r="B12" s="87" t="s">
        <v>218</v>
      </c>
      <c r="C12" s="123"/>
      <c r="D12" s="123"/>
      <c r="E12" s="127"/>
      <c r="F12" s="27"/>
    </row>
    <row r="13" spans="1:6" ht="15">
      <c r="A13" s="5" t="s">
        <v>409</v>
      </c>
      <c r="B13" s="6" t="s">
        <v>224</v>
      </c>
      <c r="C13" s="114">
        <f>SUM(C14:C17)</f>
        <v>7000000</v>
      </c>
      <c r="D13" s="114">
        <f>SUM(D14:D17)</f>
        <v>7000000</v>
      </c>
      <c r="E13" s="127">
        <v>4063161</v>
      </c>
      <c r="F13" s="155">
        <f>SUM(F14:F17)</f>
        <v>7333774</v>
      </c>
    </row>
    <row r="14" spans="1:6" ht="27">
      <c r="A14" s="87" t="s">
        <v>225</v>
      </c>
      <c r="B14" s="87" t="s">
        <v>224</v>
      </c>
      <c r="C14" s="123"/>
      <c r="D14" s="123"/>
      <c r="E14" s="127"/>
      <c r="F14" s="27"/>
    </row>
    <row r="15" spans="1:6" ht="27">
      <c r="A15" s="87" t="s">
        <v>226</v>
      </c>
      <c r="B15" s="87" t="s">
        <v>224</v>
      </c>
      <c r="C15" s="123">
        <v>7000000</v>
      </c>
      <c r="D15" s="123">
        <v>7000000</v>
      </c>
      <c r="E15" s="127">
        <v>4063161</v>
      </c>
      <c r="F15" s="27">
        <v>7333774</v>
      </c>
    </row>
    <row r="16" spans="1:6" ht="15">
      <c r="A16" s="87" t="s">
        <v>227</v>
      </c>
      <c r="B16" s="87" t="s">
        <v>224</v>
      </c>
      <c r="C16" s="123"/>
      <c r="D16" s="123"/>
      <c r="E16" s="127"/>
      <c r="F16" s="27"/>
    </row>
    <row r="17" spans="1:6" ht="15">
      <c r="A17" s="87" t="s">
        <v>228</v>
      </c>
      <c r="B17" s="87" t="s">
        <v>224</v>
      </c>
      <c r="C17" s="123"/>
      <c r="D17" s="123"/>
      <c r="E17" s="127"/>
      <c r="F17" s="27"/>
    </row>
    <row r="18" spans="1:6" ht="15">
      <c r="A18" s="5" t="s">
        <v>458</v>
      </c>
      <c r="B18" s="6" t="s">
        <v>229</v>
      </c>
      <c r="C18" s="114">
        <f>SUM(C19:C20)</f>
        <v>19000000</v>
      </c>
      <c r="D18" s="114">
        <f>SUM(D19:D20)</f>
        <v>19000000</v>
      </c>
      <c r="E18" s="127">
        <v>7370040</v>
      </c>
      <c r="F18" s="155">
        <f>SUM(F19:F20)</f>
        <v>19116258</v>
      </c>
    </row>
    <row r="19" spans="1:6" ht="15">
      <c r="A19" s="87" t="s">
        <v>230</v>
      </c>
      <c r="B19" s="87" t="s">
        <v>229</v>
      </c>
      <c r="C19" s="123">
        <v>19000000</v>
      </c>
      <c r="D19" s="123">
        <v>19000000</v>
      </c>
      <c r="E19" s="127">
        <v>7370040</v>
      </c>
      <c r="F19" s="27">
        <v>19116258</v>
      </c>
    </row>
    <row r="20" spans="1:6" ht="15">
      <c r="A20" s="87" t="s">
        <v>231</v>
      </c>
      <c r="B20" s="87" t="s">
        <v>229</v>
      </c>
      <c r="C20" s="123"/>
      <c r="D20" s="105"/>
      <c r="E20" s="127"/>
      <c r="F20" s="27"/>
    </row>
    <row r="21" spans="1:6" ht="15">
      <c r="A21" s="7" t="s">
        <v>437</v>
      </c>
      <c r="B21" s="8" t="s">
        <v>232</v>
      </c>
      <c r="C21" s="116">
        <f>SUM(C10,C13,C18)</f>
        <v>85000000</v>
      </c>
      <c r="D21" s="116">
        <f>SUM(D10,D13,D18)</f>
        <v>85000000</v>
      </c>
      <c r="E21" s="128">
        <f>SUM(E10,E13,E18)</f>
        <v>47679792</v>
      </c>
      <c r="F21" s="154">
        <f>SUM(F10,F13,F18)</f>
        <v>62696623</v>
      </c>
    </row>
    <row r="22" spans="1:6" ht="15">
      <c r="A22" s="5" t="s">
        <v>459</v>
      </c>
      <c r="B22" s="5" t="s">
        <v>233</v>
      </c>
      <c r="C22" s="122"/>
      <c r="D22" s="105"/>
      <c r="E22" s="129"/>
      <c r="F22" s="27"/>
    </row>
    <row r="23" spans="1:6" ht="15">
      <c r="A23" s="5" t="s">
        <v>460</v>
      </c>
      <c r="B23" s="5" t="s">
        <v>233</v>
      </c>
      <c r="C23" s="122"/>
      <c r="D23" s="105"/>
      <c r="E23" s="129"/>
      <c r="F23" s="27"/>
    </row>
    <row r="24" spans="1:6" ht="15">
      <c r="A24" s="5" t="s">
        <v>461</v>
      </c>
      <c r="B24" s="5" t="s">
        <v>233</v>
      </c>
      <c r="C24" s="122"/>
      <c r="D24" s="105"/>
      <c r="E24" s="129"/>
      <c r="F24" s="27"/>
    </row>
    <row r="25" spans="1:6" ht="15">
      <c r="A25" s="5" t="s">
        <v>462</v>
      </c>
      <c r="B25" s="5" t="s">
        <v>233</v>
      </c>
      <c r="C25" s="122"/>
      <c r="D25" s="105"/>
      <c r="E25" s="129"/>
      <c r="F25" s="27"/>
    </row>
    <row r="26" spans="1:6" ht="15">
      <c r="A26" s="5" t="s">
        <v>463</v>
      </c>
      <c r="B26" s="5" t="s">
        <v>233</v>
      </c>
      <c r="C26" s="122"/>
      <c r="D26" s="105"/>
      <c r="E26" s="129"/>
      <c r="F26" s="27"/>
    </row>
    <row r="27" spans="1:6" ht="15">
      <c r="A27" s="5" t="s">
        <v>464</v>
      </c>
      <c r="B27" s="5" t="s">
        <v>233</v>
      </c>
      <c r="C27" s="122"/>
      <c r="D27" s="105"/>
      <c r="E27" s="129"/>
      <c r="F27" s="27"/>
    </row>
    <row r="28" spans="1:6" ht="15">
      <c r="A28" s="5" t="s">
        <v>465</v>
      </c>
      <c r="B28" s="5" t="s">
        <v>233</v>
      </c>
      <c r="C28" s="122"/>
      <c r="D28" s="105"/>
      <c r="E28" s="129"/>
      <c r="F28" s="27"/>
    </row>
    <row r="29" spans="1:6" ht="15">
      <c r="A29" s="5" t="s">
        <v>466</v>
      </c>
      <c r="B29" s="5" t="s">
        <v>233</v>
      </c>
      <c r="C29" s="122"/>
      <c r="D29" s="105"/>
      <c r="E29" s="129"/>
      <c r="F29" s="27"/>
    </row>
    <row r="30" spans="1:6" ht="45">
      <c r="A30" s="5" t="s">
        <v>467</v>
      </c>
      <c r="B30" s="5" t="s">
        <v>233</v>
      </c>
      <c r="C30" s="122"/>
      <c r="D30" s="105"/>
      <c r="E30" s="129"/>
      <c r="F30" s="27"/>
    </row>
    <row r="31" spans="1:6" ht="15">
      <c r="A31" s="5" t="s">
        <v>468</v>
      </c>
      <c r="B31" s="5" t="s">
        <v>233</v>
      </c>
      <c r="C31" s="122"/>
      <c r="D31" s="105"/>
      <c r="E31" s="27"/>
      <c r="F31" s="27"/>
    </row>
    <row r="32" spans="1:6" ht="15">
      <c r="A32" s="7" t="s">
        <v>411</v>
      </c>
      <c r="B32" s="8" t="s">
        <v>233</v>
      </c>
      <c r="C32" s="116">
        <f>SUM(C22:C31)</f>
        <v>0</v>
      </c>
      <c r="D32" s="116">
        <f>SUM(D22:D31)</f>
        <v>0</v>
      </c>
      <c r="E32" s="27"/>
      <c r="F32" s="27"/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scale="81" r:id="rId1"/>
  <headerFooter>
    <oddHeader>&amp;R/2016. ( ) önkormányzati redelet 9.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6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5" t="s">
        <v>623</v>
      </c>
      <c r="B1" s="139"/>
      <c r="C1" s="139"/>
      <c r="D1" s="139"/>
      <c r="E1" s="139"/>
    </row>
    <row r="2" spans="1:5" ht="23.25" customHeight="1">
      <c r="A2" s="136" t="s">
        <v>502</v>
      </c>
      <c r="B2" s="147"/>
      <c r="C2" s="147"/>
      <c r="D2" s="147"/>
      <c r="E2" s="147"/>
    </row>
    <row r="3" ht="15">
      <c r="A3" s="1"/>
    </row>
    <row r="4" ht="15">
      <c r="A4" s="1"/>
    </row>
    <row r="5" spans="1:5" ht="63" customHeight="1">
      <c r="A5" s="52" t="s">
        <v>501</v>
      </c>
      <c r="B5" s="53" t="s">
        <v>585</v>
      </c>
      <c r="C5" s="53" t="s">
        <v>586</v>
      </c>
      <c r="D5" s="53" t="s">
        <v>551</v>
      </c>
      <c r="E5" s="64" t="s">
        <v>568</v>
      </c>
    </row>
    <row r="6" spans="1:5" ht="15" customHeight="1">
      <c r="A6" s="53" t="s">
        <v>475</v>
      </c>
      <c r="B6" s="54">
        <v>1</v>
      </c>
      <c r="C6" s="54"/>
      <c r="D6" s="54"/>
      <c r="E6" s="27"/>
    </row>
    <row r="7" spans="1:5" ht="15" customHeight="1">
      <c r="A7" s="53" t="s">
        <v>476</v>
      </c>
      <c r="B7" s="54">
        <v>6</v>
      </c>
      <c r="C7" s="54"/>
      <c r="D7" s="54"/>
      <c r="E7" s="27"/>
    </row>
    <row r="8" spans="1:5" ht="15" customHeight="1">
      <c r="A8" s="53" t="s">
        <v>477</v>
      </c>
      <c r="B8" s="54">
        <v>13</v>
      </c>
      <c r="C8" s="54"/>
      <c r="D8" s="54"/>
      <c r="E8" s="27"/>
    </row>
    <row r="9" spans="1:5" ht="15" customHeight="1">
      <c r="A9" s="53" t="s">
        <v>478</v>
      </c>
      <c r="B9" s="54"/>
      <c r="C9" s="54"/>
      <c r="D9" s="54"/>
      <c r="E9" s="27"/>
    </row>
    <row r="10" spans="1:5" ht="15" customHeight="1">
      <c r="A10" s="52" t="s">
        <v>496</v>
      </c>
      <c r="B10" s="54">
        <f>SUM(B6:B9)</f>
        <v>20</v>
      </c>
      <c r="C10" s="54"/>
      <c r="D10" s="54"/>
      <c r="E10" s="27">
        <f>SUM(B10:D10)</f>
        <v>20</v>
      </c>
    </row>
    <row r="11" spans="1:5" ht="15" customHeight="1">
      <c r="A11" s="53" t="s">
        <v>479</v>
      </c>
      <c r="B11" s="54"/>
      <c r="C11" s="54"/>
      <c r="D11" s="54"/>
      <c r="E11" s="27"/>
    </row>
    <row r="12" spans="1:5" ht="15" customHeight="1">
      <c r="A12" s="53" t="s">
        <v>480</v>
      </c>
      <c r="B12" s="54">
        <v>2</v>
      </c>
      <c r="C12" s="54"/>
      <c r="D12" s="54"/>
      <c r="E12" s="27"/>
    </row>
    <row r="13" spans="1:5" ht="15" customHeight="1">
      <c r="A13" s="53" t="s">
        <v>481</v>
      </c>
      <c r="B13" s="54"/>
      <c r="C13" s="54"/>
      <c r="D13" s="54"/>
      <c r="E13" s="27"/>
    </row>
    <row r="14" spans="1:5" ht="15" customHeight="1">
      <c r="A14" s="53" t="s">
        <v>482</v>
      </c>
      <c r="B14" s="54">
        <v>2</v>
      </c>
      <c r="C14" s="54"/>
      <c r="D14" s="54"/>
      <c r="E14" s="27"/>
    </row>
    <row r="15" spans="1:5" ht="15" customHeight="1">
      <c r="A15" s="53" t="s">
        <v>483</v>
      </c>
      <c r="B15" s="54">
        <v>22</v>
      </c>
      <c r="C15" s="54"/>
      <c r="D15" s="54"/>
      <c r="E15" s="27"/>
    </row>
    <row r="16" spans="1:5" ht="15" customHeight="1">
      <c r="A16" s="53" t="s">
        <v>484</v>
      </c>
      <c r="B16" s="54">
        <v>3</v>
      </c>
      <c r="C16" s="54"/>
      <c r="D16" s="54"/>
      <c r="E16" s="27"/>
    </row>
    <row r="17" spans="1:5" ht="15" customHeight="1">
      <c r="A17" s="53" t="s">
        <v>485</v>
      </c>
      <c r="B17" s="54"/>
      <c r="C17" s="54"/>
      <c r="D17" s="54"/>
      <c r="E17" s="27"/>
    </row>
    <row r="18" spans="1:5" ht="15" customHeight="1">
      <c r="A18" s="52" t="s">
        <v>497</v>
      </c>
      <c r="B18" s="54">
        <f>SUM(B11:B17)</f>
        <v>29</v>
      </c>
      <c r="C18" s="54"/>
      <c r="D18" s="54"/>
      <c r="E18" s="27">
        <f>SUM(B18:D18)</f>
        <v>29</v>
      </c>
    </row>
    <row r="19" spans="1:5" ht="15" customHeight="1">
      <c r="A19" s="53" t="s">
        <v>486</v>
      </c>
      <c r="B19" s="54">
        <v>3</v>
      </c>
      <c r="C19" s="54"/>
      <c r="D19" s="54"/>
      <c r="E19" s="27"/>
    </row>
    <row r="20" spans="1:5" ht="15" customHeight="1">
      <c r="A20" s="53" t="s">
        <v>587</v>
      </c>
      <c r="B20" s="54">
        <v>2</v>
      </c>
      <c r="C20" s="54"/>
      <c r="D20" s="54"/>
      <c r="E20" s="27"/>
    </row>
    <row r="21" spans="1:5" ht="15" customHeight="1">
      <c r="A21" s="53" t="s">
        <v>487</v>
      </c>
      <c r="B21" s="54"/>
      <c r="C21" s="54"/>
      <c r="D21" s="54"/>
      <c r="E21" s="27"/>
    </row>
    <row r="22" spans="1:5" ht="15" customHeight="1">
      <c r="A22" s="52" t="s">
        <v>498</v>
      </c>
      <c r="B22" s="54">
        <f>SUM(B19:B21)</f>
        <v>5</v>
      </c>
      <c r="C22" s="54"/>
      <c r="D22" s="54"/>
      <c r="E22" s="27">
        <f>SUM(B22:D22)</f>
        <v>5</v>
      </c>
    </row>
    <row r="23" spans="1:5" ht="15" customHeight="1">
      <c r="A23" s="53" t="s">
        <v>488</v>
      </c>
      <c r="B23" s="54">
        <v>1</v>
      </c>
      <c r="C23" s="54"/>
      <c r="D23" s="54"/>
      <c r="E23" s="27"/>
    </row>
    <row r="24" spans="1:5" ht="15" customHeight="1">
      <c r="A24" s="53" t="s">
        <v>489</v>
      </c>
      <c r="B24" s="54">
        <v>5</v>
      </c>
      <c r="C24" s="54"/>
      <c r="D24" s="54"/>
      <c r="E24" s="27"/>
    </row>
    <row r="25" spans="1:5" ht="15" customHeight="1">
      <c r="A25" s="53" t="s">
        <v>490</v>
      </c>
      <c r="B25" s="54">
        <v>1</v>
      </c>
      <c r="C25" s="54"/>
      <c r="D25" s="54"/>
      <c r="E25" s="27"/>
    </row>
    <row r="26" spans="1:5" ht="15" customHeight="1">
      <c r="A26" s="52" t="s">
        <v>499</v>
      </c>
      <c r="B26" s="54">
        <f>SUM(B23:B25)</f>
        <v>7</v>
      </c>
      <c r="C26" s="54"/>
      <c r="D26" s="54"/>
      <c r="E26" s="27">
        <f>SUM(B26:D26)</f>
        <v>7</v>
      </c>
    </row>
    <row r="27" spans="1:5" ht="31.5" customHeight="1">
      <c r="A27" s="52" t="s">
        <v>500</v>
      </c>
      <c r="B27" s="94">
        <f>SUM(B26,B22,B18,B10)</f>
        <v>61</v>
      </c>
      <c r="C27" s="55"/>
      <c r="D27" s="55"/>
      <c r="E27" s="27">
        <f>SUM(B27:D27)</f>
        <v>61</v>
      </c>
    </row>
    <row r="28" spans="1:5" ht="15" customHeight="1">
      <c r="A28" s="53" t="s">
        <v>491</v>
      </c>
      <c r="B28" s="54">
        <v>1</v>
      </c>
      <c r="C28" s="54"/>
      <c r="D28" s="54"/>
      <c r="E28" s="27"/>
    </row>
    <row r="29" spans="1:5" ht="15" customHeight="1">
      <c r="A29" s="53" t="s">
        <v>492</v>
      </c>
      <c r="B29" s="54"/>
      <c r="C29" s="54"/>
      <c r="D29" s="54"/>
      <c r="E29" s="27"/>
    </row>
    <row r="30" spans="1:5" ht="15" customHeight="1">
      <c r="A30" s="53" t="s">
        <v>493</v>
      </c>
      <c r="B30" s="54"/>
      <c r="C30" s="54"/>
      <c r="D30" s="54"/>
      <c r="E30" s="27"/>
    </row>
    <row r="31" spans="1:5" ht="15" customHeight="1">
      <c r="A31" s="53" t="s">
        <v>494</v>
      </c>
      <c r="B31" s="54"/>
      <c r="C31" s="54"/>
      <c r="D31" s="54"/>
      <c r="E31" s="27"/>
    </row>
    <row r="32" spans="1:5" ht="30" customHeight="1">
      <c r="A32" s="52" t="s">
        <v>495</v>
      </c>
      <c r="B32" s="54">
        <f>SUM(B28:B31)</f>
        <v>1</v>
      </c>
      <c r="C32" s="54"/>
      <c r="D32" s="54"/>
      <c r="E32" s="27">
        <f>SUM(B32:D32)</f>
        <v>1</v>
      </c>
    </row>
    <row r="33" spans="1:4" ht="15">
      <c r="A33" s="144"/>
      <c r="B33" s="145"/>
      <c r="C33" s="145"/>
      <c r="D33" s="145"/>
    </row>
    <row r="34" spans="1:4" ht="15">
      <c r="A34" s="146"/>
      <c r="B34" s="145"/>
      <c r="C34" s="145"/>
      <c r="D34" s="145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  ) önkormányzati redelet 10.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35" t="s">
        <v>573</v>
      </c>
      <c r="B1" s="137"/>
      <c r="C1" s="137"/>
      <c r="D1" s="137"/>
      <c r="E1" s="137"/>
      <c r="F1" s="138"/>
    </row>
    <row r="2" spans="1:6" ht="19.5" customHeight="1">
      <c r="A2" s="136" t="s">
        <v>474</v>
      </c>
      <c r="B2" s="137"/>
      <c r="C2" s="137"/>
      <c r="D2" s="137"/>
      <c r="E2" s="137"/>
      <c r="F2" s="138"/>
    </row>
    <row r="3" ht="18">
      <c r="A3" s="47"/>
    </row>
    <row r="4" ht="15">
      <c r="A4" s="76"/>
    </row>
    <row r="5" spans="1:6" ht="6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D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42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35" t="s">
        <v>574</v>
      </c>
      <c r="B1" s="137"/>
      <c r="C1" s="137"/>
      <c r="D1" s="137"/>
      <c r="E1" s="137"/>
      <c r="F1" s="138"/>
    </row>
    <row r="2" spans="1:6" ht="21.75" customHeight="1">
      <c r="A2" s="136" t="s">
        <v>474</v>
      </c>
      <c r="B2" s="137"/>
      <c r="C2" s="137"/>
      <c r="D2" s="137"/>
      <c r="E2" s="137"/>
      <c r="F2" s="138"/>
    </row>
    <row r="3" ht="18">
      <c r="A3" s="47"/>
    </row>
    <row r="4" ht="15">
      <c r="A4" s="4"/>
    </row>
    <row r="5" spans="1:6" ht="90">
      <c r="A5" s="2" t="s">
        <v>11</v>
      </c>
      <c r="B5" s="3" t="s">
        <v>12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>
      <c r="A6" s="28" t="s">
        <v>13</v>
      </c>
      <c r="B6" s="29" t="s">
        <v>14</v>
      </c>
      <c r="C6" s="42"/>
      <c r="D6" s="42"/>
      <c r="E6" s="42"/>
      <c r="F6" s="27"/>
    </row>
    <row r="7" spans="1:6" ht="15">
      <c r="A7" s="28" t="s">
        <v>15</v>
      </c>
      <c r="B7" s="30" t="s">
        <v>16</v>
      </c>
      <c r="C7" s="42"/>
      <c r="D7" s="42"/>
      <c r="E7" s="42"/>
      <c r="F7" s="27"/>
    </row>
    <row r="8" spans="1:6" ht="15">
      <c r="A8" s="28" t="s">
        <v>17</v>
      </c>
      <c r="B8" s="30" t="s">
        <v>18</v>
      </c>
      <c r="C8" s="42"/>
      <c r="D8" s="42"/>
      <c r="E8" s="42"/>
      <c r="F8" s="27"/>
    </row>
    <row r="9" spans="1:6" ht="15">
      <c r="A9" s="31" t="s">
        <v>19</v>
      </c>
      <c r="B9" s="30" t="s">
        <v>20</v>
      </c>
      <c r="C9" s="42"/>
      <c r="D9" s="42"/>
      <c r="E9" s="42"/>
      <c r="F9" s="27"/>
    </row>
    <row r="10" spans="1:6" ht="15">
      <c r="A10" s="31" t="s">
        <v>21</v>
      </c>
      <c r="B10" s="30" t="s">
        <v>22</v>
      </c>
      <c r="C10" s="42"/>
      <c r="D10" s="42"/>
      <c r="E10" s="42"/>
      <c r="F10" s="27"/>
    </row>
    <row r="11" spans="1:6" ht="15">
      <c r="A11" s="31" t="s">
        <v>23</v>
      </c>
      <c r="B11" s="30" t="s">
        <v>24</v>
      </c>
      <c r="C11" s="42"/>
      <c r="D11" s="42"/>
      <c r="E11" s="42"/>
      <c r="F11" s="27"/>
    </row>
    <row r="12" spans="1:6" ht="15">
      <c r="A12" s="31" t="s">
        <v>25</v>
      </c>
      <c r="B12" s="30" t="s">
        <v>26</v>
      </c>
      <c r="C12" s="42"/>
      <c r="D12" s="42"/>
      <c r="E12" s="42"/>
      <c r="F12" s="27"/>
    </row>
    <row r="13" spans="1:6" ht="15">
      <c r="A13" s="31" t="s">
        <v>27</v>
      </c>
      <c r="B13" s="30" t="s">
        <v>28</v>
      </c>
      <c r="C13" s="42"/>
      <c r="D13" s="42"/>
      <c r="E13" s="42"/>
      <c r="F13" s="27"/>
    </row>
    <row r="14" spans="1:6" ht="15">
      <c r="A14" s="5" t="s">
        <v>29</v>
      </c>
      <c r="B14" s="30" t="s">
        <v>30</v>
      </c>
      <c r="C14" s="42"/>
      <c r="D14" s="42"/>
      <c r="E14" s="42"/>
      <c r="F14" s="27"/>
    </row>
    <row r="15" spans="1:6" ht="15">
      <c r="A15" s="5" t="s">
        <v>31</v>
      </c>
      <c r="B15" s="30" t="s">
        <v>32</v>
      </c>
      <c r="C15" s="42"/>
      <c r="D15" s="42"/>
      <c r="E15" s="42"/>
      <c r="F15" s="27"/>
    </row>
    <row r="16" spans="1:6" ht="15">
      <c r="A16" s="5" t="s">
        <v>33</v>
      </c>
      <c r="B16" s="30" t="s">
        <v>34</v>
      </c>
      <c r="C16" s="42"/>
      <c r="D16" s="42"/>
      <c r="E16" s="42"/>
      <c r="F16" s="27"/>
    </row>
    <row r="17" spans="1:6" ht="15">
      <c r="A17" s="5" t="s">
        <v>35</v>
      </c>
      <c r="B17" s="30" t="s">
        <v>36</v>
      </c>
      <c r="C17" s="42"/>
      <c r="D17" s="42"/>
      <c r="E17" s="42"/>
      <c r="F17" s="27"/>
    </row>
    <row r="18" spans="1:6" ht="15">
      <c r="A18" s="5" t="s">
        <v>362</v>
      </c>
      <c r="B18" s="30" t="s">
        <v>37</v>
      </c>
      <c r="C18" s="42"/>
      <c r="D18" s="42"/>
      <c r="E18" s="42"/>
      <c r="F18" s="27"/>
    </row>
    <row r="19" spans="1:6" ht="15">
      <c r="A19" s="32" t="s">
        <v>305</v>
      </c>
      <c r="B19" s="33" t="s">
        <v>38</v>
      </c>
      <c r="C19" s="42"/>
      <c r="D19" s="42"/>
      <c r="E19" s="42"/>
      <c r="F19" s="27"/>
    </row>
    <row r="20" spans="1:6" ht="15">
      <c r="A20" s="5" t="s">
        <v>39</v>
      </c>
      <c r="B20" s="30" t="s">
        <v>40</v>
      </c>
      <c r="C20" s="42"/>
      <c r="D20" s="42"/>
      <c r="E20" s="42"/>
      <c r="F20" s="27"/>
    </row>
    <row r="21" spans="1:6" ht="30">
      <c r="A21" s="5" t="s">
        <v>41</v>
      </c>
      <c r="B21" s="30" t="s">
        <v>42</v>
      </c>
      <c r="C21" s="42"/>
      <c r="D21" s="42"/>
      <c r="E21" s="42"/>
      <c r="F21" s="27"/>
    </row>
    <row r="22" spans="1:6" ht="15">
      <c r="A22" s="6" t="s">
        <v>43</v>
      </c>
      <c r="B22" s="30" t="s">
        <v>44</v>
      </c>
      <c r="C22" s="42"/>
      <c r="D22" s="42"/>
      <c r="E22" s="42"/>
      <c r="F22" s="27"/>
    </row>
    <row r="23" spans="1:6" ht="15">
      <c r="A23" s="7" t="s">
        <v>306</v>
      </c>
      <c r="B23" s="33" t="s">
        <v>45</v>
      </c>
      <c r="C23" s="42"/>
      <c r="D23" s="42"/>
      <c r="E23" s="42"/>
      <c r="F23" s="27"/>
    </row>
    <row r="24" spans="1:6" ht="15">
      <c r="A24" s="50" t="s">
        <v>392</v>
      </c>
      <c r="B24" s="51" t="s">
        <v>46</v>
      </c>
      <c r="C24" s="42"/>
      <c r="D24" s="42"/>
      <c r="E24" s="42"/>
      <c r="F24" s="27"/>
    </row>
    <row r="25" spans="1:6" ht="15">
      <c r="A25" s="39" t="s">
        <v>363</v>
      </c>
      <c r="B25" s="51" t="s">
        <v>47</v>
      </c>
      <c r="C25" s="42"/>
      <c r="D25" s="42"/>
      <c r="E25" s="42"/>
      <c r="F25" s="27"/>
    </row>
    <row r="26" spans="1:6" ht="15">
      <c r="A26" s="5" t="s">
        <v>48</v>
      </c>
      <c r="B26" s="30" t="s">
        <v>49</v>
      </c>
      <c r="C26" s="42"/>
      <c r="D26" s="42"/>
      <c r="E26" s="42"/>
      <c r="F26" s="27"/>
    </row>
    <row r="27" spans="1:6" ht="15">
      <c r="A27" s="5" t="s">
        <v>50</v>
      </c>
      <c r="B27" s="30" t="s">
        <v>51</v>
      </c>
      <c r="C27" s="42"/>
      <c r="D27" s="42"/>
      <c r="E27" s="42"/>
      <c r="F27" s="27"/>
    </row>
    <row r="28" spans="1:6" ht="15">
      <c r="A28" s="5" t="s">
        <v>52</v>
      </c>
      <c r="B28" s="30" t="s">
        <v>53</v>
      </c>
      <c r="C28" s="42"/>
      <c r="D28" s="42"/>
      <c r="E28" s="42"/>
      <c r="F28" s="27"/>
    </row>
    <row r="29" spans="1:6" ht="15">
      <c r="A29" s="7" t="s">
        <v>307</v>
      </c>
      <c r="B29" s="33" t="s">
        <v>54</v>
      </c>
      <c r="C29" s="42"/>
      <c r="D29" s="42"/>
      <c r="E29" s="42"/>
      <c r="F29" s="27"/>
    </row>
    <row r="30" spans="1:6" ht="15">
      <c r="A30" s="5" t="s">
        <v>55</v>
      </c>
      <c r="B30" s="30" t="s">
        <v>56</v>
      </c>
      <c r="C30" s="42"/>
      <c r="D30" s="42"/>
      <c r="E30" s="42"/>
      <c r="F30" s="27"/>
    </row>
    <row r="31" spans="1:6" ht="15">
      <c r="A31" s="5" t="s">
        <v>57</v>
      </c>
      <c r="B31" s="30" t="s">
        <v>58</v>
      </c>
      <c r="C31" s="42"/>
      <c r="D31" s="42"/>
      <c r="E31" s="42"/>
      <c r="F31" s="27"/>
    </row>
    <row r="32" spans="1:6" ht="15" customHeight="1">
      <c r="A32" s="7" t="s">
        <v>393</v>
      </c>
      <c r="B32" s="33" t="s">
        <v>59</v>
      </c>
      <c r="C32" s="42"/>
      <c r="D32" s="42"/>
      <c r="E32" s="42"/>
      <c r="F32" s="27"/>
    </row>
    <row r="33" spans="1:6" ht="15">
      <c r="A33" s="5" t="s">
        <v>60</v>
      </c>
      <c r="B33" s="30" t="s">
        <v>61</v>
      </c>
      <c r="C33" s="42"/>
      <c r="D33" s="42"/>
      <c r="E33" s="42"/>
      <c r="F33" s="27"/>
    </row>
    <row r="34" spans="1:6" ht="15">
      <c r="A34" s="5" t="s">
        <v>62</v>
      </c>
      <c r="B34" s="30" t="s">
        <v>63</v>
      </c>
      <c r="C34" s="42"/>
      <c r="D34" s="42"/>
      <c r="E34" s="42"/>
      <c r="F34" s="27"/>
    </row>
    <row r="35" spans="1:6" ht="15">
      <c r="A35" s="5" t="s">
        <v>364</v>
      </c>
      <c r="B35" s="30" t="s">
        <v>64</v>
      </c>
      <c r="C35" s="42"/>
      <c r="D35" s="42"/>
      <c r="E35" s="42"/>
      <c r="F35" s="27"/>
    </row>
    <row r="36" spans="1:6" ht="15">
      <c r="A36" s="5" t="s">
        <v>65</v>
      </c>
      <c r="B36" s="30" t="s">
        <v>66</v>
      </c>
      <c r="C36" s="42"/>
      <c r="D36" s="42"/>
      <c r="E36" s="42"/>
      <c r="F36" s="27"/>
    </row>
    <row r="37" spans="1:6" ht="15">
      <c r="A37" s="10" t="s">
        <v>365</v>
      </c>
      <c r="B37" s="30" t="s">
        <v>67</v>
      </c>
      <c r="C37" s="42"/>
      <c r="D37" s="42"/>
      <c r="E37" s="42"/>
      <c r="F37" s="27"/>
    </row>
    <row r="38" spans="1:6" ht="15">
      <c r="A38" s="6" t="s">
        <v>68</v>
      </c>
      <c r="B38" s="30" t="s">
        <v>69</v>
      </c>
      <c r="C38" s="42"/>
      <c r="D38" s="42"/>
      <c r="E38" s="42"/>
      <c r="F38" s="27"/>
    </row>
    <row r="39" spans="1:6" ht="15">
      <c r="A39" s="5" t="s">
        <v>366</v>
      </c>
      <c r="B39" s="30" t="s">
        <v>70</v>
      </c>
      <c r="C39" s="42"/>
      <c r="D39" s="42"/>
      <c r="E39" s="42"/>
      <c r="F39" s="27"/>
    </row>
    <row r="40" spans="1:6" ht="15">
      <c r="A40" s="7" t="s">
        <v>308</v>
      </c>
      <c r="B40" s="33" t="s">
        <v>71</v>
      </c>
      <c r="C40" s="42"/>
      <c r="D40" s="42"/>
      <c r="E40" s="42"/>
      <c r="F40" s="27"/>
    </row>
    <row r="41" spans="1:6" ht="15">
      <c r="A41" s="5" t="s">
        <v>72</v>
      </c>
      <c r="B41" s="30" t="s">
        <v>73</v>
      </c>
      <c r="C41" s="42"/>
      <c r="D41" s="42"/>
      <c r="E41" s="42"/>
      <c r="F41" s="27"/>
    </row>
    <row r="42" spans="1:6" ht="15">
      <c r="A42" s="5" t="s">
        <v>74</v>
      </c>
      <c r="B42" s="30" t="s">
        <v>75</v>
      </c>
      <c r="C42" s="42"/>
      <c r="D42" s="42"/>
      <c r="E42" s="42"/>
      <c r="F42" s="27"/>
    </row>
    <row r="43" spans="1:6" ht="15">
      <c r="A43" s="7" t="s">
        <v>309</v>
      </c>
      <c r="B43" s="33" t="s">
        <v>76</v>
      </c>
      <c r="C43" s="42"/>
      <c r="D43" s="42"/>
      <c r="E43" s="42"/>
      <c r="F43" s="27"/>
    </row>
    <row r="44" spans="1:6" ht="15">
      <c r="A44" s="5" t="s">
        <v>77</v>
      </c>
      <c r="B44" s="30" t="s">
        <v>78</v>
      </c>
      <c r="C44" s="42"/>
      <c r="D44" s="42"/>
      <c r="E44" s="42"/>
      <c r="F44" s="27"/>
    </row>
    <row r="45" spans="1:6" ht="15">
      <c r="A45" s="5" t="s">
        <v>79</v>
      </c>
      <c r="B45" s="30" t="s">
        <v>80</v>
      </c>
      <c r="C45" s="42"/>
      <c r="D45" s="42"/>
      <c r="E45" s="42"/>
      <c r="F45" s="27"/>
    </row>
    <row r="46" spans="1:6" ht="15">
      <c r="A46" s="5" t="s">
        <v>367</v>
      </c>
      <c r="B46" s="30" t="s">
        <v>81</v>
      </c>
      <c r="C46" s="42"/>
      <c r="D46" s="42"/>
      <c r="E46" s="42"/>
      <c r="F46" s="27"/>
    </row>
    <row r="47" spans="1:6" ht="15">
      <c r="A47" s="5" t="s">
        <v>368</v>
      </c>
      <c r="B47" s="30" t="s">
        <v>82</v>
      </c>
      <c r="C47" s="42"/>
      <c r="D47" s="42"/>
      <c r="E47" s="42"/>
      <c r="F47" s="27"/>
    </row>
    <row r="48" spans="1:6" ht="15">
      <c r="A48" s="5" t="s">
        <v>83</v>
      </c>
      <c r="B48" s="30" t="s">
        <v>84</v>
      </c>
      <c r="C48" s="42"/>
      <c r="D48" s="42"/>
      <c r="E48" s="42"/>
      <c r="F48" s="27"/>
    </row>
    <row r="49" spans="1:6" ht="15">
      <c r="A49" s="7" t="s">
        <v>310</v>
      </c>
      <c r="B49" s="33" t="s">
        <v>85</v>
      </c>
      <c r="C49" s="42"/>
      <c r="D49" s="42"/>
      <c r="E49" s="42"/>
      <c r="F49" s="27"/>
    </row>
    <row r="50" spans="1:6" ht="15">
      <c r="A50" s="39" t="s">
        <v>311</v>
      </c>
      <c r="B50" s="51" t="s">
        <v>86</v>
      </c>
      <c r="C50" s="42"/>
      <c r="D50" s="42"/>
      <c r="E50" s="42"/>
      <c r="F50" s="27"/>
    </row>
    <row r="51" spans="1:6" ht="15">
      <c r="A51" s="13" t="s">
        <v>87</v>
      </c>
      <c r="B51" s="30" t="s">
        <v>88</v>
      </c>
      <c r="C51" s="42"/>
      <c r="D51" s="42"/>
      <c r="E51" s="42"/>
      <c r="F51" s="27"/>
    </row>
    <row r="52" spans="1:6" ht="15">
      <c r="A52" s="13" t="s">
        <v>312</v>
      </c>
      <c r="B52" s="30" t="s">
        <v>89</v>
      </c>
      <c r="C52" s="42"/>
      <c r="D52" s="42"/>
      <c r="E52" s="42"/>
      <c r="F52" s="27"/>
    </row>
    <row r="53" spans="1:6" ht="15">
      <c r="A53" s="17" t="s">
        <v>369</v>
      </c>
      <c r="B53" s="30" t="s">
        <v>90</v>
      </c>
      <c r="C53" s="42"/>
      <c r="D53" s="42"/>
      <c r="E53" s="42"/>
      <c r="F53" s="27"/>
    </row>
    <row r="54" spans="1:6" ht="15">
      <c r="A54" s="17" t="s">
        <v>370</v>
      </c>
      <c r="B54" s="30" t="s">
        <v>91</v>
      </c>
      <c r="C54" s="42"/>
      <c r="D54" s="42"/>
      <c r="E54" s="42"/>
      <c r="F54" s="27"/>
    </row>
    <row r="55" spans="1:6" ht="15">
      <c r="A55" s="17" t="s">
        <v>371</v>
      </c>
      <c r="B55" s="30" t="s">
        <v>92</v>
      </c>
      <c r="C55" s="42"/>
      <c r="D55" s="42"/>
      <c r="E55" s="42"/>
      <c r="F55" s="27"/>
    </row>
    <row r="56" spans="1:6" ht="15">
      <c r="A56" s="13" t="s">
        <v>372</v>
      </c>
      <c r="B56" s="30" t="s">
        <v>93</v>
      </c>
      <c r="C56" s="42"/>
      <c r="D56" s="42"/>
      <c r="E56" s="42"/>
      <c r="F56" s="27"/>
    </row>
    <row r="57" spans="1:6" ht="15">
      <c r="A57" s="13" t="s">
        <v>373</v>
      </c>
      <c r="B57" s="30" t="s">
        <v>94</v>
      </c>
      <c r="C57" s="42"/>
      <c r="D57" s="42"/>
      <c r="E57" s="42"/>
      <c r="F57" s="27"/>
    </row>
    <row r="58" spans="1:6" ht="15">
      <c r="A58" s="13" t="s">
        <v>374</v>
      </c>
      <c r="B58" s="30" t="s">
        <v>95</v>
      </c>
      <c r="C58" s="42"/>
      <c r="D58" s="42"/>
      <c r="E58" s="42"/>
      <c r="F58" s="27"/>
    </row>
    <row r="59" spans="1:6" ht="15">
      <c r="A59" s="48" t="s">
        <v>341</v>
      </c>
      <c r="B59" s="51" t="s">
        <v>96</v>
      </c>
      <c r="C59" s="42"/>
      <c r="D59" s="42"/>
      <c r="E59" s="42"/>
      <c r="F59" s="27"/>
    </row>
    <row r="60" spans="1:6" ht="15">
      <c r="A60" s="12" t="s">
        <v>375</v>
      </c>
      <c r="B60" s="30" t="s">
        <v>97</v>
      </c>
      <c r="C60" s="42"/>
      <c r="D60" s="42"/>
      <c r="E60" s="42"/>
      <c r="F60" s="27"/>
    </row>
    <row r="61" spans="1:6" ht="15">
      <c r="A61" s="12" t="s">
        <v>98</v>
      </c>
      <c r="B61" s="30" t="s">
        <v>99</v>
      </c>
      <c r="C61" s="42"/>
      <c r="D61" s="42"/>
      <c r="E61" s="42"/>
      <c r="F61" s="27"/>
    </row>
    <row r="62" spans="1:6" ht="30">
      <c r="A62" s="12" t="s">
        <v>100</v>
      </c>
      <c r="B62" s="30" t="s">
        <v>101</v>
      </c>
      <c r="C62" s="42"/>
      <c r="D62" s="42"/>
      <c r="E62" s="42"/>
      <c r="F62" s="27"/>
    </row>
    <row r="63" spans="1:6" ht="30">
      <c r="A63" s="12" t="s">
        <v>342</v>
      </c>
      <c r="B63" s="30" t="s">
        <v>102</v>
      </c>
      <c r="C63" s="42"/>
      <c r="D63" s="42"/>
      <c r="E63" s="42"/>
      <c r="F63" s="27"/>
    </row>
    <row r="64" spans="1:6" ht="30">
      <c r="A64" s="12" t="s">
        <v>376</v>
      </c>
      <c r="B64" s="30" t="s">
        <v>103</v>
      </c>
      <c r="C64" s="42"/>
      <c r="D64" s="42"/>
      <c r="E64" s="42"/>
      <c r="F64" s="27"/>
    </row>
    <row r="65" spans="1:6" ht="15">
      <c r="A65" s="12" t="s">
        <v>344</v>
      </c>
      <c r="B65" s="30" t="s">
        <v>104</v>
      </c>
      <c r="C65" s="42"/>
      <c r="D65" s="42"/>
      <c r="E65" s="42"/>
      <c r="F65" s="27"/>
    </row>
    <row r="66" spans="1:6" ht="30">
      <c r="A66" s="12" t="s">
        <v>377</v>
      </c>
      <c r="B66" s="30" t="s">
        <v>105</v>
      </c>
      <c r="C66" s="42"/>
      <c r="D66" s="42"/>
      <c r="E66" s="42"/>
      <c r="F66" s="27"/>
    </row>
    <row r="67" spans="1:6" ht="30">
      <c r="A67" s="12" t="s">
        <v>378</v>
      </c>
      <c r="B67" s="30" t="s">
        <v>106</v>
      </c>
      <c r="C67" s="42"/>
      <c r="D67" s="42"/>
      <c r="E67" s="42"/>
      <c r="F67" s="27"/>
    </row>
    <row r="68" spans="1:6" ht="15">
      <c r="A68" s="12" t="s">
        <v>107</v>
      </c>
      <c r="B68" s="30" t="s">
        <v>108</v>
      </c>
      <c r="C68" s="42"/>
      <c r="D68" s="42"/>
      <c r="E68" s="42"/>
      <c r="F68" s="27"/>
    </row>
    <row r="69" spans="1:6" ht="15">
      <c r="A69" s="20" t="s">
        <v>109</v>
      </c>
      <c r="B69" s="30" t="s">
        <v>110</v>
      </c>
      <c r="C69" s="42"/>
      <c r="D69" s="42"/>
      <c r="E69" s="42"/>
      <c r="F69" s="27"/>
    </row>
    <row r="70" spans="1:6" ht="15">
      <c r="A70" s="12" t="s">
        <v>379</v>
      </c>
      <c r="B70" s="30" t="s">
        <v>111</v>
      </c>
      <c r="C70" s="42"/>
      <c r="D70" s="42"/>
      <c r="E70" s="42"/>
      <c r="F70" s="27"/>
    </row>
    <row r="71" spans="1:6" ht="15">
      <c r="A71" s="20" t="s">
        <v>558</v>
      </c>
      <c r="B71" s="30" t="s">
        <v>112</v>
      </c>
      <c r="C71" s="42"/>
      <c r="D71" s="42"/>
      <c r="E71" s="42"/>
      <c r="F71" s="27"/>
    </row>
    <row r="72" spans="1:6" ht="15">
      <c r="A72" s="20" t="s">
        <v>559</v>
      </c>
      <c r="B72" s="30" t="s">
        <v>112</v>
      </c>
      <c r="C72" s="42"/>
      <c r="D72" s="42"/>
      <c r="E72" s="42"/>
      <c r="F72" s="27"/>
    </row>
    <row r="73" spans="1:6" ht="15">
      <c r="A73" s="48" t="s">
        <v>347</v>
      </c>
      <c r="B73" s="51" t="s">
        <v>113</v>
      </c>
      <c r="C73" s="42"/>
      <c r="D73" s="42"/>
      <c r="E73" s="42"/>
      <c r="F73" s="27"/>
    </row>
    <row r="74" spans="1:6" ht="15.75">
      <c r="A74" s="56" t="s">
        <v>504</v>
      </c>
      <c r="B74" s="51"/>
      <c r="C74" s="42"/>
      <c r="D74" s="42"/>
      <c r="E74" s="42"/>
      <c r="F74" s="27"/>
    </row>
    <row r="75" spans="1:6" ht="15">
      <c r="A75" s="34" t="s">
        <v>114</v>
      </c>
      <c r="B75" s="30" t="s">
        <v>115</v>
      </c>
      <c r="C75" s="42"/>
      <c r="D75" s="42"/>
      <c r="E75" s="42"/>
      <c r="F75" s="27"/>
    </row>
    <row r="76" spans="1:6" ht="15">
      <c r="A76" s="34" t="s">
        <v>380</v>
      </c>
      <c r="B76" s="30" t="s">
        <v>116</v>
      </c>
      <c r="C76" s="42"/>
      <c r="D76" s="42"/>
      <c r="E76" s="42"/>
      <c r="F76" s="27"/>
    </row>
    <row r="77" spans="1:6" ht="15">
      <c r="A77" s="34" t="s">
        <v>117</v>
      </c>
      <c r="B77" s="30" t="s">
        <v>118</v>
      </c>
      <c r="C77" s="42"/>
      <c r="D77" s="42"/>
      <c r="E77" s="42"/>
      <c r="F77" s="27"/>
    </row>
    <row r="78" spans="1:6" ht="15">
      <c r="A78" s="34" t="s">
        <v>119</v>
      </c>
      <c r="B78" s="30" t="s">
        <v>120</v>
      </c>
      <c r="C78" s="42"/>
      <c r="D78" s="42"/>
      <c r="E78" s="42"/>
      <c r="F78" s="27"/>
    </row>
    <row r="79" spans="1:6" ht="15">
      <c r="A79" s="6" t="s">
        <v>121</v>
      </c>
      <c r="B79" s="30" t="s">
        <v>122</v>
      </c>
      <c r="C79" s="42"/>
      <c r="D79" s="42"/>
      <c r="E79" s="42"/>
      <c r="F79" s="27"/>
    </row>
    <row r="80" spans="1:6" ht="15">
      <c r="A80" s="6" t="s">
        <v>123</v>
      </c>
      <c r="B80" s="30" t="s">
        <v>124</v>
      </c>
      <c r="C80" s="42"/>
      <c r="D80" s="42"/>
      <c r="E80" s="42"/>
      <c r="F80" s="27"/>
    </row>
    <row r="81" spans="1:6" ht="15">
      <c r="A81" s="6" t="s">
        <v>125</v>
      </c>
      <c r="B81" s="30" t="s">
        <v>126</v>
      </c>
      <c r="C81" s="42"/>
      <c r="D81" s="42"/>
      <c r="E81" s="42"/>
      <c r="F81" s="27"/>
    </row>
    <row r="82" spans="1:6" ht="15">
      <c r="A82" s="49" t="s">
        <v>349</v>
      </c>
      <c r="B82" s="51" t="s">
        <v>127</v>
      </c>
      <c r="C82" s="42"/>
      <c r="D82" s="42"/>
      <c r="E82" s="42"/>
      <c r="F82" s="27"/>
    </row>
    <row r="83" spans="1:6" ht="15">
      <c r="A83" s="13" t="s">
        <v>128</v>
      </c>
      <c r="B83" s="30" t="s">
        <v>129</v>
      </c>
      <c r="C83" s="42"/>
      <c r="D83" s="42"/>
      <c r="E83" s="42"/>
      <c r="F83" s="27"/>
    </row>
    <row r="84" spans="1:6" ht="15">
      <c r="A84" s="13" t="s">
        <v>130</v>
      </c>
      <c r="B84" s="30" t="s">
        <v>131</v>
      </c>
      <c r="C84" s="42"/>
      <c r="D84" s="42"/>
      <c r="E84" s="42"/>
      <c r="F84" s="27"/>
    </row>
    <row r="85" spans="1:6" ht="15">
      <c r="A85" s="13" t="s">
        <v>132</v>
      </c>
      <c r="B85" s="30" t="s">
        <v>133</v>
      </c>
      <c r="C85" s="42"/>
      <c r="D85" s="42"/>
      <c r="E85" s="42"/>
      <c r="F85" s="27"/>
    </row>
    <row r="86" spans="1:6" ht="15">
      <c r="A86" s="13" t="s">
        <v>134</v>
      </c>
      <c r="B86" s="30" t="s">
        <v>135</v>
      </c>
      <c r="C86" s="42"/>
      <c r="D86" s="42"/>
      <c r="E86" s="42"/>
      <c r="F86" s="27"/>
    </row>
    <row r="87" spans="1:6" ht="15">
      <c r="A87" s="48" t="s">
        <v>350</v>
      </c>
      <c r="B87" s="51" t="s">
        <v>136</v>
      </c>
      <c r="C87" s="42"/>
      <c r="D87" s="42"/>
      <c r="E87" s="42"/>
      <c r="F87" s="27"/>
    </row>
    <row r="88" spans="1:6" ht="30">
      <c r="A88" s="13" t="s">
        <v>137</v>
      </c>
      <c r="B88" s="30" t="s">
        <v>138</v>
      </c>
      <c r="C88" s="42"/>
      <c r="D88" s="42"/>
      <c r="E88" s="42"/>
      <c r="F88" s="27"/>
    </row>
    <row r="89" spans="1:6" ht="30">
      <c r="A89" s="13" t="s">
        <v>381</v>
      </c>
      <c r="B89" s="30" t="s">
        <v>139</v>
      </c>
      <c r="C89" s="42"/>
      <c r="D89" s="42"/>
      <c r="E89" s="42"/>
      <c r="F89" s="27"/>
    </row>
    <row r="90" spans="1:6" ht="30">
      <c r="A90" s="13" t="s">
        <v>382</v>
      </c>
      <c r="B90" s="30" t="s">
        <v>140</v>
      </c>
      <c r="C90" s="42"/>
      <c r="D90" s="42"/>
      <c r="E90" s="42"/>
      <c r="F90" s="27"/>
    </row>
    <row r="91" spans="1:6" ht="15">
      <c r="A91" s="13" t="s">
        <v>383</v>
      </c>
      <c r="B91" s="30" t="s">
        <v>141</v>
      </c>
      <c r="C91" s="42"/>
      <c r="D91" s="42"/>
      <c r="E91" s="42"/>
      <c r="F91" s="27"/>
    </row>
    <row r="92" spans="1:6" ht="30">
      <c r="A92" s="13" t="s">
        <v>384</v>
      </c>
      <c r="B92" s="30" t="s">
        <v>142</v>
      </c>
      <c r="C92" s="42"/>
      <c r="D92" s="42"/>
      <c r="E92" s="42"/>
      <c r="F92" s="27"/>
    </row>
    <row r="93" spans="1:6" ht="30">
      <c r="A93" s="13" t="s">
        <v>385</v>
      </c>
      <c r="B93" s="30" t="s">
        <v>143</v>
      </c>
      <c r="C93" s="42"/>
      <c r="D93" s="42"/>
      <c r="E93" s="42"/>
      <c r="F93" s="27"/>
    </row>
    <row r="94" spans="1:6" ht="15">
      <c r="A94" s="13" t="s">
        <v>144</v>
      </c>
      <c r="B94" s="30" t="s">
        <v>145</v>
      </c>
      <c r="C94" s="42"/>
      <c r="D94" s="42"/>
      <c r="E94" s="42"/>
      <c r="F94" s="27"/>
    </row>
    <row r="95" spans="1:6" ht="15">
      <c r="A95" s="13" t="s">
        <v>386</v>
      </c>
      <c r="B95" s="30" t="s">
        <v>146</v>
      </c>
      <c r="C95" s="42"/>
      <c r="D95" s="42"/>
      <c r="E95" s="42"/>
      <c r="F95" s="27"/>
    </row>
    <row r="96" spans="1:6" ht="15">
      <c r="A96" s="48" t="s">
        <v>351</v>
      </c>
      <c r="B96" s="51" t="s">
        <v>147</v>
      </c>
      <c r="C96" s="42"/>
      <c r="D96" s="42"/>
      <c r="E96" s="42"/>
      <c r="F96" s="27"/>
    </row>
    <row r="97" spans="1:6" ht="15.75">
      <c r="A97" s="56" t="s">
        <v>503</v>
      </c>
      <c r="B97" s="51"/>
      <c r="C97" s="42"/>
      <c r="D97" s="42"/>
      <c r="E97" s="42"/>
      <c r="F97" s="27"/>
    </row>
    <row r="98" spans="1:6" ht="15.75">
      <c r="A98" s="35" t="s">
        <v>394</v>
      </c>
      <c r="B98" s="36" t="s">
        <v>148</v>
      </c>
      <c r="C98" s="42"/>
      <c r="E98" s="42"/>
      <c r="F98" s="27"/>
    </row>
    <row r="99" spans="1:25" ht="15">
      <c r="A99" s="13" t="s">
        <v>387</v>
      </c>
      <c r="B99" s="5" t="s">
        <v>149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150</v>
      </c>
      <c r="B100" s="5" t="s">
        <v>151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388</v>
      </c>
      <c r="B101" s="5" t="s">
        <v>152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356</v>
      </c>
      <c r="B102" s="7" t="s">
        <v>153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389</v>
      </c>
      <c r="B103" s="5" t="s">
        <v>154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359</v>
      </c>
      <c r="B104" s="5" t="s">
        <v>155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156</v>
      </c>
      <c r="B105" s="5" t="s">
        <v>157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390</v>
      </c>
      <c r="B106" s="5" t="s">
        <v>158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357</v>
      </c>
      <c r="B107" s="7" t="s">
        <v>159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160</v>
      </c>
      <c r="B108" s="5" t="s">
        <v>161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162</v>
      </c>
      <c r="B109" s="5" t="s">
        <v>163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164</v>
      </c>
      <c r="B110" s="7" t="s">
        <v>165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166</v>
      </c>
      <c r="B111" s="5" t="s">
        <v>167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168</v>
      </c>
      <c r="B112" s="5" t="s">
        <v>169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170</v>
      </c>
      <c r="B113" s="5" t="s">
        <v>171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358</v>
      </c>
      <c r="B114" s="39" t="s">
        <v>172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173</v>
      </c>
      <c r="B115" s="5" t="s">
        <v>174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175</v>
      </c>
      <c r="B116" s="5" t="s">
        <v>176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391</v>
      </c>
      <c r="B117" s="5" t="s">
        <v>177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360</v>
      </c>
      <c r="B118" s="5" t="s">
        <v>178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361</v>
      </c>
      <c r="B119" s="39" t="s">
        <v>179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180</v>
      </c>
      <c r="B120" s="5" t="s">
        <v>181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395</v>
      </c>
      <c r="B121" s="41" t="s">
        <v>182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431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="60" workbookViewId="0" topLeftCell="A1">
      <selection activeCell="A2" sqref="A2:F2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5" width="12.00390625" style="0" customWidth="1"/>
    <col min="6" max="6" width="14.00390625" style="0" customWidth="1"/>
  </cols>
  <sheetData>
    <row r="1" spans="1:6" ht="24" customHeight="1">
      <c r="A1" s="135" t="s">
        <v>623</v>
      </c>
      <c r="B1" s="139"/>
      <c r="C1" s="139"/>
      <c r="D1" s="139"/>
      <c r="E1" s="139"/>
      <c r="F1" s="138"/>
    </row>
    <row r="2" spans="1:8" ht="24" customHeight="1">
      <c r="A2" s="136" t="s">
        <v>590</v>
      </c>
      <c r="B2" s="137"/>
      <c r="C2" s="137"/>
      <c r="D2" s="137"/>
      <c r="E2" s="137"/>
      <c r="F2" s="138"/>
      <c r="H2" s="68"/>
    </row>
    <row r="3" ht="18">
      <c r="A3" s="47"/>
    </row>
    <row r="4" ht="15">
      <c r="A4" s="4" t="s">
        <v>566</v>
      </c>
    </row>
    <row r="5" spans="1:6" ht="30">
      <c r="A5" s="2" t="s">
        <v>11</v>
      </c>
      <c r="B5" s="3" t="s">
        <v>10</v>
      </c>
      <c r="C5" s="90" t="s">
        <v>5</v>
      </c>
      <c r="D5" s="90" t="s">
        <v>571</v>
      </c>
      <c r="E5" s="58"/>
      <c r="F5" s="70" t="s">
        <v>3</v>
      </c>
    </row>
    <row r="6" spans="1:6" ht="15" customHeight="1">
      <c r="A6" s="31" t="s">
        <v>183</v>
      </c>
      <c r="B6" s="6" t="s">
        <v>184</v>
      </c>
      <c r="C6" s="96">
        <v>172379187</v>
      </c>
      <c r="D6" s="96">
        <f>'[4]2.1 melléklet'!$D$5</f>
        <v>172379187</v>
      </c>
      <c r="E6" s="96"/>
      <c r="F6" s="96">
        <f>'[4]2.1 melléklet'!$F$5</f>
        <v>89927834</v>
      </c>
    </row>
    <row r="7" spans="1:6" ht="15" customHeight="1">
      <c r="A7" s="5" t="s">
        <v>185</v>
      </c>
      <c r="B7" s="6" t="s">
        <v>186</v>
      </c>
      <c r="C7" s="96">
        <v>42565267</v>
      </c>
      <c r="D7" s="96">
        <f>'[4]2.1 melléklet'!$D$6</f>
        <v>42565267</v>
      </c>
      <c r="E7" s="96"/>
      <c r="F7" s="96">
        <f>'[4]2.1 melléklet'!$F$6</f>
        <v>21567600</v>
      </c>
    </row>
    <row r="8" spans="1:6" ht="15" customHeight="1">
      <c r="A8" s="5" t="s">
        <v>187</v>
      </c>
      <c r="B8" s="6" t="s">
        <v>188</v>
      </c>
      <c r="C8" s="96">
        <v>72464576</v>
      </c>
      <c r="D8" s="96">
        <f>'[4]2.1 melléklet'!$D$7</f>
        <v>74871015</v>
      </c>
      <c r="E8" s="96"/>
      <c r="F8" s="96">
        <f>'[4]2.1 melléklet'!$F$7</f>
        <v>40154305</v>
      </c>
    </row>
    <row r="9" spans="1:6" ht="15" customHeight="1">
      <c r="A9" s="5" t="s">
        <v>189</v>
      </c>
      <c r="B9" s="6" t="s">
        <v>190</v>
      </c>
      <c r="C9" s="96">
        <v>2984520</v>
      </c>
      <c r="D9" s="96">
        <f>'[4]2.1 melléklet'!$D$8</f>
        <v>2984520</v>
      </c>
      <c r="E9" s="96"/>
      <c r="F9" s="96">
        <f>'[4]2.1 melléklet'!$F$8</f>
        <v>1689545</v>
      </c>
    </row>
    <row r="10" spans="1:6" ht="15" customHeight="1">
      <c r="A10" s="5" t="s">
        <v>191</v>
      </c>
      <c r="B10" s="6" t="s">
        <v>192</v>
      </c>
      <c r="C10" s="96"/>
      <c r="D10" s="96">
        <f>'[4]2.1 melléklet'!$D$9</f>
        <v>3903898</v>
      </c>
      <c r="E10" s="96"/>
      <c r="F10" s="96">
        <f>'[4]2.1 melléklet'!$F$9</f>
        <v>3903898</v>
      </c>
    </row>
    <row r="11" spans="1:6" ht="15" customHeight="1">
      <c r="A11" s="5" t="s">
        <v>193</v>
      </c>
      <c r="B11" s="6" t="s">
        <v>194</v>
      </c>
      <c r="C11" s="96"/>
      <c r="D11" s="96">
        <f>'[4]2.1 melléklet'!$D$10</f>
        <v>7214162</v>
      </c>
      <c r="E11" s="96"/>
      <c r="F11" s="96">
        <f>'[4]2.1 melléklet'!$F$10</f>
        <v>9774754</v>
      </c>
    </row>
    <row r="12" spans="1:6" ht="15" customHeight="1">
      <c r="A12" s="7" t="s">
        <v>433</v>
      </c>
      <c r="B12" s="8" t="s">
        <v>195</v>
      </c>
      <c r="C12" s="103">
        <f>SUM(C6:C11)</f>
        <v>290393550</v>
      </c>
      <c r="D12" s="103">
        <f>SUM(D6:D11)</f>
        <v>303918049</v>
      </c>
      <c r="E12" s="103">
        <f>SUM(E6:E11)</f>
        <v>0</v>
      </c>
      <c r="F12" s="103">
        <f>SUM(F6:F11)</f>
        <v>167017936</v>
      </c>
    </row>
    <row r="13" spans="1:6" ht="15" customHeight="1">
      <c r="A13" s="5" t="s">
        <v>196</v>
      </c>
      <c r="B13" s="6" t="s">
        <v>197</v>
      </c>
      <c r="C13" s="96"/>
      <c r="D13" s="96"/>
      <c r="E13" s="96"/>
      <c r="F13" s="96"/>
    </row>
    <row r="14" spans="1:6" ht="15" customHeight="1">
      <c r="A14" s="5" t="s">
        <v>198</v>
      </c>
      <c r="B14" s="6" t="s">
        <v>199</v>
      </c>
      <c r="C14" s="96"/>
      <c r="D14" s="96"/>
      <c r="E14" s="96"/>
      <c r="F14" s="96"/>
    </row>
    <row r="15" spans="1:6" ht="15" customHeight="1">
      <c r="A15" s="5" t="s">
        <v>396</v>
      </c>
      <c r="B15" s="6" t="s">
        <v>200</v>
      </c>
      <c r="C15" s="96"/>
      <c r="D15" s="96"/>
      <c r="E15" s="96"/>
      <c r="F15" s="96"/>
    </row>
    <row r="16" spans="1:6" ht="15" customHeight="1">
      <c r="A16" s="5" t="s">
        <v>397</v>
      </c>
      <c r="B16" s="6" t="s">
        <v>201</v>
      </c>
      <c r="C16" s="96"/>
      <c r="D16" s="96"/>
      <c r="E16" s="96"/>
      <c r="F16" s="96"/>
    </row>
    <row r="17" spans="1:6" ht="15" customHeight="1">
      <c r="A17" s="5" t="s">
        <v>398</v>
      </c>
      <c r="B17" s="6" t="s">
        <v>202</v>
      </c>
      <c r="C17" s="96">
        <v>32831427</v>
      </c>
      <c r="D17" s="96">
        <f>'[4]2.1 melléklet'!$D$16</f>
        <v>32831427</v>
      </c>
      <c r="E17" s="96"/>
      <c r="F17" s="96">
        <f>'[4]2.1 melléklet'!$F$16</f>
        <v>19448162</v>
      </c>
    </row>
    <row r="18" spans="1:6" ht="15" customHeight="1">
      <c r="A18" s="39" t="s">
        <v>434</v>
      </c>
      <c r="B18" s="49" t="s">
        <v>203</v>
      </c>
      <c r="C18" s="103">
        <f>SUM(C12:C17)</f>
        <v>323224977</v>
      </c>
      <c r="D18" s="103">
        <f>SUM(D12:D17)</f>
        <v>336749476</v>
      </c>
      <c r="E18" s="103">
        <f>SUM(E12:E17)</f>
        <v>0</v>
      </c>
      <c r="F18" s="103">
        <f>SUM(F12:F17)</f>
        <v>186466098</v>
      </c>
    </row>
    <row r="19" spans="1:6" ht="15" customHeight="1">
      <c r="A19" s="5" t="s">
        <v>402</v>
      </c>
      <c r="B19" s="6" t="s">
        <v>212</v>
      </c>
      <c r="C19" s="96"/>
      <c r="D19" s="96"/>
      <c r="E19" s="96"/>
      <c r="F19" s="96"/>
    </row>
    <row r="20" spans="1:6" ht="15" customHeight="1">
      <c r="A20" s="5" t="s">
        <v>403</v>
      </c>
      <c r="B20" s="6" t="s">
        <v>213</v>
      </c>
      <c r="C20" s="96"/>
      <c r="D20" s="96"/>
      <c r="E20" s="96"/>
      <c r="F20" s="96"/>
    </row>
    <row r="21" spans="1:6" ht="15" customHeight="1">
      <c r="A21" s="7" t="s">
        <v>436</v>
      </c>
      <c r="B21" s="8" t="s">
        <v>214</v>
      </c>
      <c r="C21" s="96">
        <f>SUM(C19:C20)</f>
        <v>0</v>
      </c>
      <c r="D21" s="96">
        <f>SUM(D19:D20)</f>
        <v>0</v>
      </c>
      <c r="E21" s="96">
        <f>SUM(E19:E20)</f>
        <v>0</v>
      </c>
      <c r="F21" s="96">
        <f>SUM(F19:F20)</f>
        <v>0</v>
      </c>
    </row>
    <row r="22" spans="1:6" ht="15" customHeight="1">
      <c r="A22" s="5" t="s">
        <v>404</v>
      </c>
      <c r="B22" s="6" t="s">
        <v>215</v>
      </c>
      <c r="C22" s="96"/>
      <c r="D22" s="96"/>
      <c r="E22" s="96"/>
      <c r="F22" s="96"/>
    </row>
    <row r="23" spans="1:6" ht="15" customHeight="1">
      <c r="A23" s="5" t="s">
        <v>405</v>
      </c>
      <c r="B23" s="6" t="s">
        <v>216</v>
      </c>
      <c r="C23" s="96"/>
      <c r="D23" s="96"/>
      <c r="E23" s="96"/>
      <c r="F23" s="96"/>
    </row>
    <row r="24" spans="1:6" ht="15" customHeight="1">
      <c r="A24" s="5" t="s">
        <v>406</v>
      </c>
      <c r="B24" s="6" t="s">
        <v>217</v>
      </c>
      <c r="C24" s="96">
        <v>125000000</v>
      </c>
      <c r="D24" s="96">
        <v>125000000</v>
      </c>
      <c r="E24" s="96"/>
      <c r="F24" s="96">
        <f>'[4]2.1 melléklet'!$F$23</f>
        <v>65110642</v>
      </c>
    </row>
    <row r="25" spans="1:6" ht="15" customHeight="1">
      <c r="A25" s="5" t="s">
        <v>407</v>
      </c>
      <c r="B25" s="6" t="s">
        <v>218</v>
      </c>
      <c r="C25" s="96">
        <v>59000000</v>
      </c>
      <c r="D25" s="96">
        <v>59000000</v>
      </c>
      <c r="E25" s="96"/>
      <c r="F25" s="96">
        <f>'[4]2.1 melléklet'!$F$24</f>
        <v>36246591</v>
      </c>
    </row>
    <row r="26" spans="1:6" ht="15" customHeight="1">
      <c r="A26" s="5" t="s">
        <v>408</v>
      </c>
      <c r="B26" s="6" t="s">
        <v>221</v>
      </c>
      <c r="C26" s="96"/>
      <c r="D26" s="96"/>
      <c r="E26" s="96"/>
      <c r="F26" s="96"/>
    </row>
    <row r="27" spans="1:6" ht="15" customHeight="1">
      <c r="A27" s="5" t="s">
        <v>222</v>
      </c>
      <c r="B27" s="6" t="s">
        <v>223</v>
      </c>
      <c r="C27" s="96"/>
      <c r="D27" s="96"/>
      <c r="E27" s="96"/>
      <c r="F27" s="96"/>
    </row>
    <row r="28" spans="1:6" ht="15" customHeight="1">
      <c r="A28" s="5" t="s">
        <v>409</v>
      </c>
      <c r="B28" s="6" t="s">
        <v>224</v>
      </c>
      <c r="C28" s="96">
        <v>7000000</v>
      </c>
      <c r="D28" s="96">
        <v>7000000</v>
      </c>
      <c r="E28" s="96"/>
      <c r="F28" s="96">
        <f>'[4]2.1 melléklet'!$F$27</f>
        <v>4063161</v>
      </c>
    </row>
    <row r="29" spans="1:6" ht="15" customHeight="1">
      <c r="A29" s="5" t="s">
        <v>410</v>
      </c>
      <c r="B29" s="6" t="s">
        <v>229</v>
      </c>
      <c r="C29" s="96">
        <v>19000000</v>
      </c>
      <c r="D29" s="96">
        <v>19000000</v>
      </c>
      <c r="E29" s="96"/>
      <c r="F29" s="96">
        <f>'[4]2.1 melléklet'!$F$28</f>
        <v>7639338</v>
      </c>
    </row>
    <row r="30" spans="1:6" ht="15" customHeight="1">
      <c r="A30" s="7" t="s">
        <v>437</v>
      </c>
      <c r="B30" s="8" t="s">
        <v>232</v>
      </c>
      <c r="C30" s="103">
        <f>SUM(C25:C29)</f>
        <v>85000000</v>
      </c>
      <c r="D30" s="103">
        <f>SUM(D25:D29)</f>
        <v>85000000</v>
      </c>
      <c r="E30" s="103">
        <f>SUM(E25:E29)</f>
        <v>0</v>
      </c>
      <c r="F30" s="103">
        <f>SUM(F25:F29)</f>
        <v>47949090</v>
      </c>
    </row>
    <row r="31" spans="1:6" ht="15" customHeight="1">
      <c r="A31" s="5" t="s">
        <v>411</v>
      </c>
      <c r="B31" s="6" t="s">
        <v>233</v>
      </c>
      <c r="C31" s="96">
        <f>'[1]2.4 hivatal'!$D$31</f>
        <v>200000</v>
      </c>
      <c r="D31" s="96">
        <f>'[1]2.4 hivatal'!$D$31</f>
        <v>200000</v>
      </c>
      <c r="E31" s="96"/>
      <c r="F31" s="96">
        <f>'[1]2.4 hivatal'!$F$31+'[4]2.1 melléklet'!$F$30</f>
        <v>861129</v>
      </c>
    </row>
    <row r="32" spans="1:6" ht="15" customHeight="1">
      <c r="A32" s="39" t="s">
        <v>438</v>
      </c>
      <c r="B32" s="49" t="s">
        <v>234</v>
      </c>
      <c r="C32" s="103">
        <f>SUM(C21:C24,C30:C31)</f>
        <v>210200000</v>
      </c>
      <c r="D32" s="103">
        <f>SUM(D21:D24,D30:D31)</f>
        <v>210200000</v>
      </c>
      <c r="E32" s="103">
        <f>SUM(E21:E24,E30:E31)</f>
        <v>0</v>
      </c>
      <c r="F32" s="103">
        <f>SUM(F21:F24,F30:F31)</f>
        <v>113920861</v>
      </c>
    </row>
    <row r="33" spans="1:6" ht="15" customHeight="1">
      <c r="A33" s="13" t="s">
        <v>235</v>
      </c>
      <c r="B33" s="6" t="s">
        <v>236</v>
      </c>
      <c r="C33" s="96"/>
      <c r="D33" s="96"/>
      <c r="E33" s="96"/>
      <c r="F33" s="96"/>
    </row>
    <row r="34" spans="1:6" ht="15" customHeight="1">
      <c r="A34" s="13" t="s">
        <v>412</v>
      </c>
      <c r="B34" s="6" t="s">
        <v>237</v>
      </c>
      <c r="C34" s="96">
        <v>66096456</v>
      </c>
      <c r="D34" s="96">
        <f>'[1]2.4 hivatal'!$D$34+'[2]2.2 melléklet'!$D$34+'[3]2.3 vágó'!$D$34+'[4]2.1 melléklet'!$D$33</f>
        <v>66096456</v>
      </c>
      <c r="E34" s="96"/>
      <c r="F34" s="96">
        <f>'[1]2.4 hivatal'!$F$34+'[2]2.2 melléklet'!$F$34+'[3]2.3 vágó'!$F$34+'[4]2.1 melléklet'!$F$33</f>
        <v>19979895</v>
      </c>
    </row>
    <row r="35" spans="1:6" ht="15" customHeight="1">
      <c r="A35" s="13" t="s">
        <v>413</v>
      </c>
      <c r="B35" s="6" t="s">
        <v>238</v>
      </c>
      <c r="C35" s="96">
        <v>3610000</v>
      </c>
      <c r="D35" s="96">
        <f>'[1]2.4 hivatal'!$D$35+'[2]2.2 melléklet'!$D$35+'[3]2.3 vágó'!$D$35+'[4]2.1 melléklet'!$D$34</f>
        <v>3610000</v>
      </c>
      <c r="E35" s="96"/>
      <c r="F35" s="96">
        <f>'[1]2.4 hivatal'!$F$35+'[2]2.2 melléklet'!$F$35+'[3]2.3 vágó'!$F$35+'[4]2.1 melléklet'!$F$34</f>
        <v>2961301</v>
      </c>
    </row>
    <row r="36" spans="1:6" ht="15" customHeight="1">
      <c r="A36" s="13" t="s">
        <v>414</v>
      </c>
      <c r="B36" s="6" t="s">
        <v>239</v>
      </c>
      <c r="C36" s="96">
        <v>5133057</v>
      </c>
      <c r="D36" s="96">
        <f>'[1]2.4 hivatal'!$D$36+'[2]2.2 melléklet'!$D$36+'[3]2.3 vágó'!$D$36+'[4]2.1 melléklet'!$D$35</f>
        <v>5133057</v>
      </c>
      <c r="E36" s="96"/>
      <c r="F36" s="96">
        <f>'[3]2.3 vágó'!$F$36+'[4]2.1 melléklet'!$F$35</f>
        <v>1034666</v>
      </c>
    </row>
    <row r="37" spans="1:6" ht="15" customHeight="1">
      <c r="A37" s="13" t="s">
        <v>240</v>
      </c>
      <c r="B37" s="6" t="s">
        <v>241</v>
      </c>
      <c r="C37" s="96">
        <v>6688348</v>
      </c>
      <c r="D37" s="96">
        <f>'[4]2.1 melléklet'!$D$36</f>
        <v>6688348</v>
      </c>
      <c r="E37" s="96"/>
      <c r="F37" s="96">
        <f>'[4]2.1 melléklet'!$F$36</f>
        <v>3609911</v>
      </c>
    </row>
    <row r="38" spans="1:6" ht="15" customHeight="1">
      <c r="A38" s="13" t="s">
        <v>242</v>
      </c>
      <c r="B38" s="6" t="s">
        <v>243</v>
      </c>
      <c r="C38" s="96">
        <v>8343244</v>
      </c>
      <c r="D38" s="96">
        <f>'[1]2.4 hivatal'!$D$38+'[2]2.2 melléklet'!$D$38+'[3]2.3 vágó'!$D$38+'[4]2.1 melléklet'!$D$37</f>
        <v>8609944</v>
      </c>
      <c r="E38" s="96"/>
      <c r="F38" s="96">
        <f>'[1]2.4 hivatal'!$F$38+'[2]2.2 melléklet'!$F$38+'[3]2.3 vágó'!$F$38+'[4]2.1 melléklet'!$F$37</f>
        <v>5132076</v>
      </c>
    </row>
    <row r="39" spans="1:6" ht="15" customHeight="1">
      <c r="A39" s="13" t="s">
        <v>244</v>
      </c>
      <c r="B39" s="6" t="s">
        <v>245</v>
      </c>
      <c r="C39" s="96"/>
      <c r="D39" s="96"/>
      <c r="E39" s="96"/>
      <c r="F39" s="96"/>
    </row>
    <row r="40" spans="1:6" ht="15" customHeight="1">
      <c r="A40" s="13" t="s">
        <v>415</v>
      </c>
      <c r="B40" s="6" t="s">
        <v>246</v>
      </c>
      <c r="C40" s="96">
        <v>494000</v>
      </c>
      <c r="D40" s="96">
        <f>'[1]2.4 hivatal'!$D$40+'[2]2.2 melléklet'!$D$40+'[3]2.3 vágó'!$D$40+'[4]2.1 melléklet'!$D$39</f>
        <v>494000</v>
      </c>
      <c r="E40" s="96"/>
      <c r="F40" s="96">
        <f>'[1]2.4 hivatal'!$F$40+'[2]2.2 melléklet'!$F$40+'[3]2.3 vágó'!$F$40+'[4]2.1 melléklet'!$F$39</f>
        <v>367057</v>
      </c>
    </row>
    <row r="41" spans="1:6" ht="15" customHeight="1">
      <c r="A41" s="13" t="s">
        <v>416</v>
      </c>
      <c r="B41" s="6" t="s">
        <v>247</v>
      </c>
      <c r="C41" s="96"/>
      <c r="D41" s="96"/>
      <c r="E41" s="96"/>
      <c r="F41" s="96"/>
    </row>
    <row r="42" spans="1:6" ht="15" customHeight="1">
      <c r="A42" s="13" t="s">
        <v>417</v>
      </c>
      <c r="B42" s="6" t="s">
        <v>248</v>
      </c>
      <c r="C42" s="96"/>
      <c r="D42" s="96">
        <f>'[1]2.4 hivatal'!$D$42+'[2]2.2 melléklet'!$D$42+'[3]2.3 vágó'!$D$42+'[4]2.1 melléklet'!$D$41</f>
        <v>0</v>
      </c>
      <c r="E42" s="96"/>
      <c r="F42" s="96">
        <f>'[1]2.4 hivatal'!$F$42+'[2]2.2 melléklet'!$F$42+'[3]2.3 vágó'!$F$42+'[4]2.1 melléklet'!$F$41</f>
        <v>790866</v>
      </c>
    </row>
    <row r="43" spans="1:6" ht="15" customHeight="1">
      <c r="A43" s="48" t="s">
        <v>439</v>
      </c>
      <c r="B43" s="49" t="s">
        <v>249</v>
      </c>
      <c r="C43" s="103">
        <f>SUM(C33:C42)</f>
        <v>90365105</v>
      </c>
      <c r="D43" s="103">
        <f>SUM(D33:D42)</f>
        <v>90631805</v>
      </c>
      <c r="E43" s="103">
        <f>SUM(E33:E42)</f>
        <v>0</v>
      </c>
      <c r="F43" s="103">
        <f>SUM(F33:F42)</f>
        <v>33875772</v>
      </c>
    </row>
    <row r="44" spans="1:6" ht="15" customHeight="1">
      <c r="A44" s="13" t="s">
        <v>258</v>
      </c>
      <c r="B44" s="6" t="s">
        <v>259</v>
      </c>
      <c r="C44" s="96"/>
      <c r="D44" s="96"/>
      <c r="E44" s="96"/>
      <c r="F44" s="96"/>
    </row>
    <row r="45" spans="1:6" ht="15" customHeight="1">
      <c r="A45" s="5" t="s">
        <v>421</v>
      </c>
      <c r="B45" s="6" t="s">
        <v>260</v>
      </c>
      <c r="C45" s="96"/>
      <c r="D45" s="96"/>
      <c r="E45" s="96"/>
      <c r="F45" s="96">
        <f>'[4]2.1 melléklet'!$F$44</f>
        <v>2409542</v>
      </c>
    </row>
    <row r="46" spans="1:6" ht="15" customHeight="1">
      <c r="A46" s="13" t="s">
        <v>422</v>
      </c>
      <c r="B46" s="6" t="s">
        <v>261</v>
      </c>
      <c r="C46" s="96"/>
      <c r="D46" s="96"/>
      <c r="E46" s="96"/>
      <c r="F46" s="96">
        <f>'[4]2.1 melléklet'!$F$45</f>
        <v>80000</v>
      </c>
    </row>
    <row r="47" spans="1:6" ht="15" customHeight="1">
      <c r="A47" s="39" t="s">
        <v>441</v>
      </c>
      <c r="B47" s="49" t="s">
        <v>262</v>
      </c>
      <c r="C47" s="103">
        <f>SUM(C44:C46)</f>
        <v>0</v>
      </c>
      <c r="D47" s="103">
        <f>SUM(D44:D46)</f>
        <v>0</v>
      </c>
      <c r="E47" s="103">
        <f>SUM(E44:E46)</f>
        <v>0</v>
      </c>
      <c r="F47" s="103">
        <f>SUM(F44:F46)</f>
        <v>2489542</v>
      </c>
    </row>
    <row r="48" spans="1:6" ht="15" customHeight="1">
      <c r="A48" s="56" t="s">
        <v>504</v>
      </c>
      <c r="B48" s="61"/>
      <c r="C48" s="96"/>
      <c r="D48" s="96"/>
      <c r="E48" s="96"/>
      <c r="F48" s="96"/>
    </row>
    <row r="49" spans="1:6" ht="15" customHeight="1">
      <c r="A49" s="5" t="s">
        <v>204</v>
      </c>
      <c r="B49" s="6" t="s">
        <v>205</v>
      </c>
      <c r="C49" s="96"/>
      <c r="D49" s="96"/>
      <c r="E49" s="96"/>
      <c r="F49" s="96"/>
    </row>
    <row r="50" spans="1:6" ht="15" customHeight="1">
      <c r="A50" s="5" t="s">
        <v>206</v>
      </c>
      <c r="B50" s="6" t="s">
        <v>207</v>
      </c>
      <c r="C50" s="96"/>
      <c r="D50" s="96"/>
      <c r="E50" s="96"/>
      <c r="F50" s="96"/>
    </row>
    <row r="51" spans="1:6" ht="15" customHeight="1">
      <c r="A51" s="5" t="s">
        <v>399</v>
      </c>
      <c r="B51" s="6" t="s">
        <v>208</v>
      </c>
      <c r="C51" s="96"/>
      <c r="D51" s="96"/>
      <c r="E51" s="96"/>
      <c r="F51" s="96"/>
    </row>
    <row r="52" spans="1:6" ht="15" customHeight="1">
      <c r="A52" s="5" t="s">
        <v>400</v>
      </c>
      <c r="B52" s="6" t="s">
        <v>209</v>
      </c>
      <c r="C52" s="96"/>
      <c r="D52" s="96"/>
      <c r="E52" s="96"/>
      <c r="F52" s="96"/>
    </row>
    <row r="53" spans="1:6" ht="15" customHeight="1">
      <c r="A53" s="5" t="s">
        <v>401</v>
      </c>
      <c r="B53" s="6" t="s">
        <v>210</v>
      </c>
      <c r="C53" s="96">
        <v>4316097</v>
      </c>
      <c r="D53" s="96">
        <f>'[4]2.1 melléklet'!$D$52</f>
        <v>4316097</v>
      </c>
      <c r="E53" s="96"/>
      <c r="F53" s="96">
        <f>'[4]2.1 melléklet'!$F$52</f>
        <v>8461209</v>
      </c>
    </row>
    <row r="54" spans="1:6" ht="15" customHeight="1">
      <c r="A54" s="39" t="s">
        <v>435</v>
      </c>
      <c r="B54" s="49" t="s">
        <v>211</v>
      </c>
      <c r="C54" s="103">
        <f>SUM(C49:C53)</f>
        <v>4316097</v>
      </c>
      <c r="D54" s="103">
        <f>SUM(D49:D53)</f>
        <v>4316097</v>
      </c>
      <c r="E54" s="103">
        <f>SUM(E49:E53)</f>
        <v>0</v>
      </c>
      <c r="F54" s="103">
        <f>SUM(F49:F53)</f>
        <v>8461209</v>
      </c>
    </row>
    <row r="55" spans="1:6" ht="15" customHeight="1">
      <c r="A55" s="13" t="s">
        <v>418</v>
      </c>
      <c r="B55" s="6" t="s">
        <v>250</v>
      </c>
      <c r="C55" s="96"/>
      <c r="D55" s="96"/>
      <c r="E55" s="96"/>
      <c r="F55" s="96"/>
    </row>
    <row r="56" spans="1:6" ht="15" customHeight="1">
      <c r="A56" s="13" t="s">
        <v>419</v>
      </c>
      <c r="B56" s="6" t="s">
        <v>251</v>
      </c>
      <c r="C56" s="96"/>
      <c r="D56" s="96"/>
      <c r="E56" s="96"/>
      <c r="F56" s="96"/>
    </row>
    <row r="57" spans="1:6" ht="15" customHeight="1">
      <c r="A57" s="13" t="s">
        <v>252</v>
      </c>
      <c r="B57" s="6" t="s">
        <v>253</v>
      </c>
      <c r="C57" s="96"/>
      <c r="D57" s="96"/>
      <c r="E57" s="96"/>
      <c r="F57" s="96"/>
    </row>
    <row r="58" spans="1:6" ht="15" customHeight="1">
      <c r="A58" s="13" t="s">
        <v>420</v>
      </c>
      <c r="B58" s="6" t="s">
        <v>254</v>
      </c>
      <c r="C58" s="96"/>
      <c r="D58" s="96"/>
      <c r="E58" s="96"/>
      <c r="F58" s="96"/>
    </row>
    <row r="59" spans="1:6" ht="15" customHeight="1">
      <c r="A59" s="13" t="s">
        <v>255</v>
      </c>
      <c r="B59" s="6" t="s">
        <v>256</v>
      </c>
      <c r="C59" s="96"/>
      <c r="D59" s="96"/>
      <c r="E59" s="96"/>
      <c r="F59" s="96"/>
    </row>
    <row r="60" spans="1:6" ht="15" customHeight="1">
      <c r="A60" s="39" t="s">
        <v>440</v>
      </c>
      <c r="B60" s="49" t="s">
        <v>257</v>
      </c>
      <c r="C60" s="103">
        <f>SUM(C55:C59)</f>
        <v>0</v>
      </c>
      <c r="D60" s="103">
        <f>SUM(D55:D59)</f>
        <v>0</v>
      </c>
      <c r="E60" s="103">
        <f>SUM(E55:E59)</f>
        <v>0</v>
      </c>
      <c r="F60" s="103">
        <f>SUM(F55:F59)</f>
        <v>0</v>
      </c>
    </row>
    <row r="61" spans="1:6" ht="15" customHeight="1">
      <c r="A61" s="13" t="s">
        <v>263</v>
      </c>
      <c r="B61" s="6" t="s">
        <v>264</v>
      </c>
      <c r="C61" s="96"/>
      <c r="D61" s="96"/>
      <c r="E61" s="96"/>
      <c r="F61" s="96"/>
    </row>
    <row r="62" spans="1:6" ht="15" customHeight="1">
      <c r="A62" s="5" t="s">
        <v>423</v>
      </c>
      <c r="B62" s="6" t="s">
        <v>265</v>
      </c>
      <c r="C62" s="96"/>
      <c r="D62" s="96"/>
      <c r="E62" s="96"/>
      <c r="F62" s="96">
        <f>'[4]2.1 melléklet'!$F$61</f>
        <v>768058</v>
      </c>
    </row>
    <row r="63" spans="1:6" ht="15" customHeight="1">
      <c r="A63" s="13" t="s">
        <v>424</v>
      </c>
      <c r="B63" s="6" t="s">
        <v>266</v>
      </c>
      <c r="C63" s="96"/>
      <c r="D63" s="96">
        <f>'[4]2.1 melléklet'!$D$62</f>
        <v>600000</v>
      </c>
      <c r="E63" s="96"/>
      <c r="F63" s="96"/>
    </row>
    <row r="64" spans="1:6" ht="15" customHeight="1">
      <c r="A64" s="39" t="s">
        <v>443</v>
      </c>
      <c r="B64" s="49" t="s">
        <v>267</v>
      </c>
      <c r="C64" s="103">
        <f>SUM(C61:C63)</f>
        <v>0</v>
      </c>
      <c r="D64" s="103">
        <f>SUM(D61:D63)</f>
        <v>600000</v>
      </c>
      <c r="E64" s="103">
        <f>SUM(E61:E63)</f>
        <v>0</v>
      </c>
      <c r="F64" s="103">
        <f>SUM(F61:F63)</f>
        <v>768058</v>
      </c>
    </row>
    <row r="65" spans="1:6" ht="15" customHeight="1">
      <c r="A65" s="56" t="s">
        <v>503</v>
      </c>
      <c r="B65" s="61"/>
      <c r="C65" s="96"/>
      <c r="D65" s="96"/>
      <c r="E65" s="96"/>
      <c r="F65" s="96"/>
    </row>
    <row r="66" spans="1:6" ht="15.75">
      <c r="A66" s="46" t="s">
        <v>442</v>
      </c>
      <c r="B66" s="35" t="s">
        <v>268</v>
      </c>
      <c r="C66" s="103">
        <f>SUM(C64,C60,C54,C18,C32,C43,C47)</f>
        <v>628106179</v>
      </c>
      <c r="D66" s="103">
        <f>SUM(D64,D60,D54,D18,D32,D43,D47)</f>
        <v>642497378</v>
      </c>
      <c r="E66" s="103">
        <f>SUM(E64,E60,E54,E18,E32,E43,E47)</f>
        <v>0</v>
      </c>
      <c r="F66" s="103">
        <f>SUM(F64,F60,F54,F18,F32,F43,F47)</f>
        <v>345981540</v>
      </c>
    </row>
    <row r="67" spans="1:6" ht="15.75">
      <c r="A67" s="60" t="s">
        <v>556</v>
      </c>
      <c r="B67" s="59"/>
      <c r="C67" s="96"/>
      <c r="D67" s="96"/>
      <c r="E67" s="96"/>
      <c r="F67" s="96"/>
    </row>
    <row r="68" spans="1:6" ht="15.75">
      <c r="A68" s="60" t="s">
        <v>557</v>
      </c>
      <c r="B68" s="59"/>
      <c r="C68" s="96"/>
      <c r="D68" s="96"/>
      <c r="E68" s="96"/>
      <c r="F68" s="96"/>
    </row>
    <row r="69" spans="1:6" ht="15">
      <c r="A69" s="37" t="s">
        <v>425</v>
      </c>
      <c r="B69" s="5" t="s">
        <v>269</v>
      </c>
      <c r="C69" s="96"/>
      <c r="D69" s="96"/>
      <c r="E69" s="96"/>
      <c r="F69" s="96"/>
    </row>
    <row r="70" spans="1:6" ht="15">
      <c r="A70" s="13" t="s">
        <v>270</v>
      </c>
      <c r="B70" s="5" t="s">
        <v>271</v>
      </c>
      <c r="C70" s="96"/>
      <c r="D70" s="96"/>
      <c r="E70" s="96"/>
      <c r="F70" s="96"/>
    </row>
    <row r="71" spans="1:6" ht="15">
      <c r="A71" s="37" t="s">
        <v>426</v>
      </c>
      <c r="B71" s="5" t="s">
        <v>272</v>
      </c>
      <c r="C71" s="96"/>
      <c r="D71" s="96"/>
      <c r="E71" s="96"/>
      <c r="F71" s="96"/>
    </row>
    <row r="72" spans="1:6" ht="15">
      <c r="A72" s="15" t="s">
        <v>444</v>
      </c>
      <c r="B72" s="7" t="s">
        <v>273</v>
      </c>
      <c r="C72" s="103">
        <f>SUM(C69:C71)</f>
        <v>0</v>
      </c>
      <c r="D72" s="103"/>
      <c r="E72" s="103"/>
      <c r="F72" s="103">
        <f>SUM(C72:E72)</f>
        <v>0</v>
      </c>
    </row>
    <row r="73" spans="1:6" ht="15">
      <c r="A73" s="13" t="s">
        <v>427</v>
      </c>
      <c r="B73" s="5" t="s">
        <v>274</v>
      </c>
      <c r="C73" s="96"/>
      <c r="D73" s="96"/>
      <c r="E73" s="96"/>
      <c r="F73" s="96"/>
    </row>
    <row r="74" spans="1:6" ht="15">
      <c r="A74" s="37" t="s">
        <v>275</v>
      </c>
      <c r="B74" s="5" t="s">
        <v>276</v>
      </c>
      <c r="C74" s="96"/>
      <c r="D74" s="96"/>
      <c r="E74" s="96"/>
      <c r="F74" s="96"/>
    </row>
    <row r="75" spans="1:6" ht="15">
      <c r="A75" s="13" t="s">
        <v>428</v>
      </c>
      <c r="B75" s="5" t="s">
        <v>277</v>
      </c>
      <c r="C75" s="96"/>
      <c r="D75" s="96"/>
      <c r="E75" s="96"/>
      <c r="F75" s="96"/>
    </row>
    <row r="76" spans="1:6" ht="15">
      <c r="A76" s="37" t="s">
        <v>278</v>
      </c>
      <c r="B76" s="5" t="s">
        <v>279</v>
      </c>
      <c r="C76" s="96"/>
      <c r="D76" s="96"/>
      <c r="E76" s="96"/>
      <c r="F76" s="96"/>
    </row>
    <row r="77" spans="1:6" ht="15">
      <c r="A77" s="14" t="s">
        <v>445</v>
      </c>
      <c r="B77" s="7" t="s">
        <v>280</v>
      </c>
      <c r="C77" s="103">
        <f>SUM(C73:C76)</f>
        <v>0</v>
      </c>
      <c r="D77" s="103"/>
      <c r="E77" s="103"/>
      <c r="F77" s="103">
        <f>SUM(C77:E77)</f>
        <v>0</v>
      </c>
    </row>
    <row r="78" spans="1:6" ht="15">
      <c r="A78" s="5" t="s">
        <v>554</v>
      </c>
      <c r="B78" s="5" t="s">
        <v>281</v>
      </c>
      <c r="C78" s="96">
        <v>181173948</v>
      </c>
      <c r="D78" s="96">
        <f>'[1]2.4 hivatal'!$D$78+'[2]2.2 melléklet'!$D$78+'[3]2.3 vágó'!$D$78+'[4]2.1 melléklet'!$D$77</f>
        <v>181204423</v>
      </c>
      <c r="E78" s="96"/>
      <c r="F78" s="96">
        <f>'[1]2.4 hivatal'!$F$78+'[2]2.2 melléklet'!$F$78+'[3]2.3 vágó'!$F$78+'[4]2.1 melléklet'!$F$77</f>
        <v>183513423</v>
      </c>
    </row>
    <row r="79" spans="1:6" ht="15">
      <c r="A79" s="5" t="s">
        <v>555</v>
      </c>
      <c r="B79" s="5" t="s">
        <v>281</v>
      </c>
      <c r="C79" s="96">
        <v>28500000</v>
      </c>
      <c r="D79" s="96">
        <v>28500000</v>
      </c>
      <c r="E79" s="96"/>
      <c r="F79" s="96">
        <f>'[4]2.1 melléklet'!$F$78</f>
        <v>28500000</v>
      </c>
    </row>
    <row r="80" spans="1:6" ht="15">
      <c r="A80" s="5" t="s">
        <v>552</v>
      </c>
      <c r="B80" s="5" t="s">
        <v>282</v>
      </c>
      <c r="C80" s="96"/>
      <c r="D80" s="96"/>
      <c r="E80" s="96"/>
      <c r="F80" s="96"/>
    </row>
    <row r="81" spans="1:6" ht="15">
      <c r="A81" s="5" t="s">
        <v>553</v>
      </c>
      <c r="B81" s="5" t="s">
        <v>282</v>
      </c>
      <c r="C81" s="96"/>
      <c r="D81" s="96"/>
      <c r="E81" s="96"/>
      <c r="F81" s="96"/>
    </row>
    <row r="82" spans="1:6" ht="15">
      <c r="A82" s="7" t="s">
        <v>446</v>
      </c>
      <c r="B82" s="7" t="s">
        <v>283</v>
      </c>
      <c r="C82" s="103">
        <f>SUM(C78:C81)</f>
        <v>209673948</v>
      </c>
      <c r="D82" s="103">
        <f>SUM(D78:D81)</f>
        <v>209704423</v>
      </c>
      <c r="E82" s="103">
        <f>SUM(E78:E81)</f>
        <v>0</v>
      </c>
      <c r="F82" s="103">
        <f>SUM(F78:F81)</f>
        <v>212013423</v>
      </c>
    </row>
    <row r="83" spans="1:6" ht="15">
      <c r="A83" s="37" t="s">
        <v>284</v>
      </c>
      <c r="B83" s="5" t="s">
        <v>285</v>
      </c>
      <c r="C83" s="96"/>
      <c r="D83" s="96">
        <f>'[4]2.1 melléklet'!$D$82</f>
        <v>4865244</v>
      </c>
      <c r="E83" s="96"/>
      <c r="F83" s="96">
        <f>'[4]2.1 melléklet'!$F$82</f>
        <v>4290724</v>
      </c>
    </row>
    <row r="84" spans="1:6" ht="15">
      <c r="A84" s="37" t="s">
        <v>286</v>
      </c>
      <c r="B84" s="5" t="s">
        <v>287</v>
      </c>
      <c r="C84" s="96"/>
      <c r="D84" s="96"/>
      <c r="E84" s="96"/>
      <c r="F84" s="96"/>
    </row>
    <row r="85" spans="1:6" ht="15">
      <c r="A85" s="37" t="s">
        <v>288</v>
      </c>
      <c r="B85" s="5" t="s">
        <v>289</v>
      </c>
      <c r="C85" s="96"/>
      <c r="D85" s="96"/>
      <c r="E85" s="96"/>
      <c r="F85" s="96"/>
    </row>
    <row r="86" spans="1:6" ht="15">
      <c r="A86" s="37" t="s">
        <v>290</v>
      </c>
      <c r="B86" s="5" t="s">
        <v>291</v>
      </c>
      <c r="C86" s="96"/>
      <c r="D86" s="96"/>
      <c r="E86" s="96"/>
      <c r="F86" s="96"/>
    </row>
    <row r="87" spans="1:6" ht="15">
      <c r="A87" s="13" t="s">
        <v>429</v>
      </c>
      <c r="B87" s="5" t="s">
        <v>292</v>
      </c>
      <c r="C87" s="96"/>
      <c r="D87" s="96"/>
      <c r="E87" s="96"/>
      <c r="F87" s="96"/>
    </row>
    <row r="88" spans="1:6" ht="15">
      <c r="A88" s="15" t="s">
        <v>447</v>
      </c>
      <c r="B88" s="7" t="s">
        <v>293</v>
      </c>
      <c r="C88" s="103">
        <f>SUM(C83:C87)</f>
        <v>0</v>
      </c>
      <c r="D88" s="103">
        <f>SUM(D83:D87)</f>
        <v>4865244</v>
      </c>
      <c r="E88" s="103">
        <f>SUM(E83:E87)</f>
        <v>0</v>
      </c>
      <c r="F88" s="103">
        <f>SUM(F83:F87)</f>
        <v>4290724</v>
      </c>
    </row>
    <row r="89" spans="1:6" ht="15">
      <c r="A89" s="13" t="s">
        <v>294</v>
      </c>
      <c r="B89" s="5" t="s">
        <v>295</v>
      </c>
      <c r="C89" s="96"/>
      <c r="D89" s="96"/>
      <c r="E89" s="96"/>
      <c r="F89" s="96"/>
    </row>
    <row r="90" spans="1:6" ht="15">
      <c r="A90" s="13" t="s">
        <v>296</v>
      </c>
      <c r="B90" s="5" t="s">
        <v>297</v>
      </c>
      <c r="C90" s="96"/>
      <c r="D90" s="96"/>
      <c r="E90" s="96"/>
      <c r="F90" s="96"/>
    </row>
    <row r="91" spans="1:6" ht="15">
      <c r="A91" s="37" t="s">
        <v>298</v>
      </c>
      <c r="B91" s="5" t="s">
        <v>299</v>
      </c>
      <c r="C91" s="96"/>
      <c r="D91" s="96"/>
      <c r="E91" s="96"/>
      <c r="F91" s="96"/>
    </row>
    <row r="92" spans="1:6" ht="15">
      <c r="A92" s="37" t="s">
        <v>430</v>
      </c>
      <c r="B92" s="5" t="s">
        <v>300</v>
      </c>
      <c r="C92" s="96"/>
      <c r="D92" s="96"/>
      <c r="E92" s="96"/>
      <c r="F92" s="96"/>
    </row>
    <row r="93" spans="1:6" ht="15">
      <c r="A93" s="14" t="s">
        <v>448</v>
      </c>
      <c r="B93" s="7" t="s">
        <v>301</v>
      </c>
      <c r="C93" s="103">
        <f>SUM(C89:C92)</f>
        <v>0</v>
      </c>
      <c r="D93" s="103">
        <f>SUM(D89:D92)</f>
        <v>0</v>
      </c>
      <c r="E93" s="103">
        <f>SUM(E89:E92)</f>
        <v>0</v>
      </c>
      <c r="F93" s="103">
        <f>SUM(F89:F92)</f>
        <v>0</v>
      </c>
    </row>
    <row r="94" spans="1:6" ht="15">
      <c r="A94" s="15" t="s">
        <v>302</v>
      </c>
      <c r="B94" s="7" t="s">
        <v>303</v>
      </c>
      <c r="C94" s="103"/>
      <c r="D94" s="103"/>
      <c r="E94" s="103"/>
      <c r="F94" s="103"/>
    </row>
    <row r="95" spans="1:6" ht="15.75">
      <c r="A95" s="40" t="s">
        <v>449</v>
      </c>
      <c r="B95" s="41" t="s">
        <v>304</v>
      </c>
      <c r="C95" s="103">
        <f>SUM(C93,C88,C82,C77,C72,C94)</f>
        <v>209673948</v>
      </c>
      <c r="D95" s="103">
        <f>SUM(D93,D88,D82,D77,D72,D94)</f>
        <v>214569667</v>
      </c>
      <c r="E95" s="103">
        <f>SUM(E93,E88,E82,E77,E72,E94)</f>
        <v>0</v>
      </c>
      <c r="F95" s="103">
        <f>SUM(F93,F88,F82,F77,F72,F94)</f>
        <v>216304147</v>
      </c>
    </row>
    <row r="96" spans="1:6" ht="15.75">
      <c r="A96" s="44" t="s">
        <v>432</v>
      </c>
      <c r="B96" s="45"/>
      <c r="C96" s="103">
        <f>SUM(C95,C66)</f>
        <v>837780127</v>
      </c>
      <c r="D96" s="103">
        <f>SUM(D95,D66)</f>
        <v>857067045</v>
      </c>
      <c r="E96" s="103">
        <f>SUM(E95,E66)</f>
        <v>0</v>
      </c>
      <c r="F96" s="103">
        <f>SUM(F95,F66)</f>
        <v>562285687</v>
      </c>
    </row>
  </sheetData>
  <sheetProtection/>
  <mergeCells count="2">
    <mergeCell ref="A1:F1"/>
    <mergeCell ref="A2:F2"/>
  </mergeCells>
  <printOptions/>
  <pageMargins left="0.5118110236220472" right="0.17" top="0.35433070866141736" bottom="0.2755905511811024" header="0.1968503937007874" footer="0.1968503937007874"/>
  <pageSetup horizontalDpi="600" verticalDpi="600" orientation="portrait" paperSize="9" scale="65" r:id="rId1"/>
  <headerFooter>
    <oddHeader>&amp;C/2016. () önkormányzati rendelet 2.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5" t="s">
        <v>575</v>
      </c>
      <c r="B1" s="139"/>
      <c r="C1" s="139"/>
      <c r="D1" s="139"/>
      <c r="E1" s="139"/>
      <c r="F1" s="138"/>
    </row>
    <row r="2" spans="1:8" ht="24" customHeight="1">
      <c r="A2" s="136" t="s">
        <v>473</v>
      </c>
      <c r="B2" s="137"/>
      <c r="C2" s="137"/>
      <c r="D2" s="137"/>
      <c r="E2" s="137"/>
      <c r="F2" s="138"/>
      <c r="H2" s="68"/>
    </row>
    <row r="3" ht="18">
      <c r="A3" s="47"/>
    </row>
    <row r="4" ht="15">
      <c r="A4" s="76"/>
    </row>
    <row r="5" spans="1:6" ht="60">
      <c r="A5" s="2" t="s">
        <v>11</v>
      </c>
      <c r="B5" s="3" t="s">
        <v>10</v>
      </c>
      <c r="C5" s="58" t="s">
        <v>505</v>
      </c>
      <c r="D5" s="58" t="s">
        <v>506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5" t="s">
        <v>575</v>
      </c>
      <c r="B1" s="139"/>
      <c r="C1" s="139"/>
      <c r="D1" s="139"/>
      <c r="E1" s="139"/>
      <c r="F1" s="138"/>
    </row>
    <row r="2" spans="1:8" ht="24" customHeight="1">
      <c r="A2" s="136" t="s">
        <v>473</v>
      </c>
      <c r="B2" s="137"/>
      <c r="C2" s="137"/>
      <c r="D2" s="137"/>
      <c r="E2" s="137"/>
      <c r="F2" s="138"/>
      <c r="H2" s="68"/>
    </row>
    <row r="3" ht="18">
      <c r="A3" s="47"/>
    </row>
    <row r="4" ht="15">
      <c r="A4" s="4" t="s">
        <v>569</v>
      </c>
    </row>
    <row r="5" spans="1:6" ht="60">
      <c r="A5" s="2" t="s">
        <v>11</v>
      </c>
      <c r="B5" s="3" t="s">
        <v>10</v>
      </c>
      <c r="C5" s="90" t="s">
        <v>5</v>
      </c>
      <c r="D5" s="90" t="s">
        <v>571</v>
      </c>
      <c r="E5" s="58" t="s">
        <v>507</v>
      </c>
      <c r="F5" s="70" t="s">
        <v>3</v>
      </c>
    </row>
    <row r="6" spans="1:6" ht="15" customHeight="1">
      <c r="A6" s="31" t="s">
        <v>183</v>
      </c>
      <c r="B6" s="6" t="s">
        <v>184</v>
      </c>
      <c r="C6" s="27"/>
      <c r="D6" s="27"/>
      <c r="E6" s="27"/>
      <c r="F6" s="27"/>
    </row>
    <row r="7" spans="1:6" ht="15" customHeight="1">
      <c r="A7" s="5" t="s">
        <v>185</v>
      </c>
      <c r="B7" s="6" t="s">
        <v>186</v>
      </c>
      <c r="C7" s="27"/>
      <c r="D7" s="27"/>
      <c r="E7" s="27"/>
      <c r="F7" s="27"/>
    </row>
    <row r="8" spans="1:6" ht="15" customHeight="1">
      <c r="A8" s="5" t="s">
        <v>187</v>
      </c>
      <c r="B8" s="6" t="s">
        <v>188</v>
      </c>
      <c r="C8" s="27"/>
      <c r="D8" s="27"/>
      <c r="E8" s="27"/>
      <c r="F8" s="27"/>
    </row>
    <row r="9" spans="1:6" ht="15" customHeight="1">
      <c r="A9" s="5" t="s">
        <v>189</v>
      </c>
      <c r="B9" s="6" t="s">
        <v>190</v>
      </c>
      <c r="C9" s="27"/>
      <c r="D9" s="27"/>
      <c r="E9" s="27"/>
      <c r="F9" s="27"/>
    </row>
    <row r="10" spans="1:6" ht="15" customHeight="1">
      <c r="A10" s="5" t="s">
        <v>191</v>
      </c>
      <c r="B10" s="6" t="s">
        <v>192</v>
      </c>
      <c r="C10" s="27"/>
      <c r="D10" s="27"/>
      <c r="E10" s="27"/>
      <c r="F10" s="27"/>
    </row>
    <row r="11" spans="1:6" ht="15" customHeight="1">
      <c r="A11" s="5" t="s">
        <v>193</v>
      </c>
      <c r="B11" s="6" t="s">
        <v>194</v>
      </c>
      <c r="C11" s="27"/>
      <c r="D11" s="27"/>
      <c r="E11" s="27"/>
      <c r="F11" s="27"/>
    </row>
    <row r="12" spans="1:6" ht="15" customHeight="1">
      <c r="A12" s="7" t="s">
        <v>433</v>
      </c>
      <c r="B12" s="8" t="s">
        <v>195</v>
      </c>
      <c r="C12" s="27"/>
      <c r="D12" s="27"/>
      <c r="E12" s="27"/>
      <c r="F12" s="27"/>
    </row>
    <row r="13" spans="1:6" ht="15" customHeight="1">
      <c r="A13" s="5" t="s">
        <v>196</v>
      </c>
      <c r="B13" s="6" t="s">
        <v>197</v>
      </c>
      <c r="C13" s="27"/>
      <c r="D13" s="27"/>
      <c r="E13" s="27"/>
      <c r="F13" s="27"/>
    </row>
    <row r="14" spans="1:6" ht="15" customHeight="1">
      <c r="A14" s="5" t="s">
        <v>198</v>
      </c>
      <c r="B14" s="6" t="s">
        <v>199</v>
      </c>
      <c r="C14" s="27"/>
      <c r="D14" s="27"/>
      <c r="E14" s="27"/>
      <c r="F14" s="27"/>
    </row>
    <row r="15" spans="1:6" ht="15" customHeight="1">
      <c r="A15" s="5" t="s">
        <v>396</v>
      </c>
      <c r="B15" s="6" t="s">
        <v>200</v>
      </c>
      <c r="C15" s="27"/>
      <c r="D15" s="27"/>
      <c r="E15" s="27"/>
      <c r="F15" s="27"/>
    </row>
    <row r="16" spans="1:6" ht="15" customHeight="1">
      <c r="A16" s="5" t="s">
        <v>397</v>
      </c>
      <c r="B16" s="6" t="s">
        <v>201</v>
      </c>
      <c r="C16" s="27"/>
      <c r="D16" s="27"/>
      <c r="E16" s="27"/>
      <c r="F16" s="27"/>
    </row>
    <row r="17" spans="1:6" ht="15" customHeight="1">
      <c r="A17" s="5" t="s">
        <v>398</v>
      </c>
      <c r="B17" s="6" t="s">
        <v>202</v>
      </c>
      <c r="C17" s="27"/>
      <c r="D17" s="27"/>
      <c r="E17" s="27"/>
      <c r="F17" s="27"/>
    </row>
    <row r="18" spans="1:6" ht="15" customHeight="1">
      <c r="A18" s="39" t="s">
        <v>434</v>
      </c>
      <c r="B18" s="49" t="s">
        <v>203</v>
      </c>
      <c r="C18" s="27"/>
      <c r="D18" s="27"/>
      <c r="E18" s="27"/>
      <c r="F18" s="27"/>
    </row>
    <row r="19" spans="1:6" ht="15" customHeight="1">
      <c r="A19" s="5" t="s">
        <v>402</v>
      </c>
      <c r="B19" s="6" t="s">
        <v>212</v>
      </c>
      <c r="C19" s="27"/>
      <c r="D19" s="27"/>
      <c r="E19" s="27"/>
      <c r="F19" s="27"/>
    </row>
    <row r="20" spans="1:6" ht="15" customHeight="1">
      <c r="A20" s="5" t="s">
        <v>403</v>
      </c>
      <c r="B20" s="6" t="s">
        <v>213</v>
      </c>
      <c r="C20" s="27"/>
      <c r="D20" s="27"/>
      <c r="E20" s="27"/>
      <c r="F20" s="27"/>
    </row>
    <row r="21" spans="1:6" ht="15" customHeight="1">
      <c r="A21" s="7" t="s">
        <v>436</v>
      </c>
      <c r="B21" s="8" t="s">
        <v>214</v>
      </c>
      <c r="C21" s="27"/>
      <c r="D21" s="27"/>
      <c r="E21" s="27"/>
      <c r="F21" s="27"/>
    </row>
    <row r="22" spans="1:6" ht="15" customHeight="1">
      <c r="A22" s="5" t="s">
        <v>404</v>
      </c>
      <c r="B22" s="6" t="s">
        <v>215</v>
      </c>
      <c r="C22" s="27"/>
      <c r="D22" s="27"/>
      <c r="E22" s="27"/>
      <c r="F22" s="27"/>
    </row>
    <row r="23" spans="1:6" ht="15" customHeight="1">
      <c r="A23" s="5" t="s">
        <v>405</v>
      </c>
      <c r="B23" s="6" t="s">
        <v>216</v>
      </c>
      <c r="C23" s="27"/>
      <c r="D23" s="27"/>
      <c r="E23" s="27"/>
      <c r="F23" s="27"/>
    </row>
    <row r="24" spans="1:6" ht="15" customHeight="1">
      <c r="A24" s="5" t="s">
        <v>406</v>
      </c>
      <c r="B24" s="6" t="s">
        <v>217</v>
      </c>
      <c r="C24" s="27"/>
      <c r="D24" s="27"/>
      <c r="E24" s="27"/>
      <c r="F24" s="27"/>
    </row>
    <row r="25" spans="1:6" ht="15" customHeight="1">
      <c r="A25" s="5" t="s">
        <v>407</v>
      </c>
      <c r="B25" s="6" t="s">
        <v>218</v>
      </c>
      <c r="C25" s="27"/>
      <c r="D25" s="27"/>
      <c r="E25" s="27"/>
      <c r="F25" s="27"/>
    </row>
    <row r="26" spans="1:6" ht="15" customHeight="1">
      <c r="A26" s="5" t="s">
        <v>408</v>
      </c>
      <c r="B26" s="6" t="s">
        <v>221</v>
      </c>
      <c r="C26" s="27"/>
      <c r="D26" s="27"/>
      <c r="E26" s="27"/>
      <c r="F26" s="27"/>
    </row>
    <row r="27" spans="1:6" ht="15" customHeight="1">
      <c r="A27" s="5" t="s">
        <v>222</v>
      </c>
      <c r="B27" s="6" t="s">
        <v>223</v>
      </c>
      <c r="C27" s="27"/>
      <c r="D27" s="27"/>
      <c r="E27" s="27"/>
      <c r="F27" s="27"/>
    </row>
    <row r="28" spans="1:6" ht="15" customHeight="1">
      <c r="A28" s="5" t="s">
        <v>409</v>
      </c>
      <c r="B28" s="6" t="s">
        <v>224</v>
      </c>
      <c r="C28" s="27"/>
      <c r="D28" s="27"/>
      <c r="E28" s="27"/>
      <c r="F28" s="27"/>
    </row>
    <row r="29" spans="1:6" ht="15" customHeight="1">
      <c r="A29" s="5" t="s">
        <v>410</v>
      </c>
      <c r="B29" s="6" t="s">
        <v>229</v>
      </c>
      <c r="C29" s="27"/>
      <c r="D29" s="27"/>
      <c r="E29" s="27"/>
      <c r="F29" s="27"/>
    </row>
    <row r="30" spans="1:6" ht="15" customHeight="1">
      <c r="A30" s="7" t="s">
        <v>437</v>
      </c>
      <c r="B30" s="8" t="s">
        <v>232</v>
      </c>
      <c r="C30" s="27"/>
      <c r="D30" s="27"/>
      <c r="E30" s="27"/>
      <c r="F30" s="27"/>
    </row>
    <row r="31" spans="1:6" ht="15" customHeight="1">
      <c r="A31" s="5" t="s">
        <v>411</v>
      </c>
      <c r="B31" s="6" t="s">
        <v>233</v>
      </c>
      <c r="C31" s="27"/>
      <c r="D31" s="27"/>
      <c r="E31" s="27"/>
      <c r="F31" s="27"/>
    </row>
    <row r="32" spans="1:6" ht="15" customHeight="1">
      <c r="A32" s="39" t="s">
        <v>438</v>
      </c>
      <c r="B32" s="49" t="s">
        <v>234</v>
      </c>
      <c r="C32" s="27"/>
      <c r="D32" s="27"/>
      <c r="E32" s="27"/>
      <c r="F32" s="27"/>
    </row>
    <row r="33" spans="1:6" ht="15" customHeight="1">
      <c r="A33" s="13" t="s">
        <v>235</v>
      </c>
      <c r="B33" s="6" t="s">
        <v>236</v>
      </c>
      <c r="C33" s="27"/>
      <c r="D33" s="27"/>
      <c r="E33" s="27"/>
      <c r="F33" s="27"/>
    </row>
    <row r="34" spans="1:6" ht="15" customHeight="1">
      <c r="A34" s="13" t="s">
        <v>412</v>
      </c>
      <c r="B34" s="6" t="s">
        <v>237</v>
      </c>
      <c r="C34" s="27"/>
      <c r="D34" s="27"/>
      <c r="E34" s="27"/>
      <c r="F34" s="27"/>
    </row>
    <row r="35" spans="1:6" ht="15" customHeight="1">
      <c r="A35" s="13" t="s">
        <v>413</v>
      </c>
      <c r="B35" s="6" t="s">
        <v>238</v>
      </c>
      <c r="C35" s="27"/>
      <c r="D35" s="27"/>
      <c r="E35" s="27"/>
      <c r="F35" s="27"/>
    </row>
    <row r="36" spans="1:6" ht="15" customHeight="1">
      <c r="A36" s="13" t="s">
        <v>414</v>
      </c>
      <c r="B36" s="6" t="s">
        <v>239</v>
      </c>
      <c r="C36" s="27"/>
      <c r="D36" s="27"/>
      <c r="E36" s="27"/>
      <c r="F36" s="27"/>
    </row>
    <row r="37" spans="1:6" ht="15" customHeight="1">
      <c r="A37" s="13" t="s">
        <v>240</v>
      </c>
      <c r="B37" s="6" t="s">
        <v>241</v>
      </c>
      <c r="C37" s="27"/>
      <c r="D37" s="27"/>
      <c r="E37" s="27"/>
      <c r="F37" s="27"/>
    </row>
    <row r="38" spans="1:6" ht="15" customHeight="1">
      <c r="A38" s="13" t="s">
        <v>242</v>
      </c>
      <c r="B38" s="6" t="s">
        <v>243</v>
      </c>
      <c r="C38" s="27"/>
      <c r="D38" s="27"/>
      <c r="E38" s="27"/>
      <c r="F38" s="27"/>
    </row>
    <row r="39" spans="1:6" ht="15" customHeight="1">
      <c r="A39" s="13" t="s">
        <v>244</v>
      </c>
      <c r="B39" s="6" t="s">
        <v>245</v>
      </c>
      <c r="C39" s="27"/>
      <c r="D39" s="27"/>
      <c r="E39" s="27"/>
      <c r="F39" s="27"/>
    </row>
    <row r="40" spans="1:6" ht="15" customHeight="1">
      <c r="A40" s="13" t="s">
        <v>415</v>
      </c>
      <c r="B40" s="6" t="s">
        <v>246</v>
      </c>
      <c r="C40" s="27"/>
      <c r="D40" s="27"/>
      <c r="E40" s="27"/>
      <c r="F40" s="27"/>
    </row>
    <row r="41" spans="1:6" ht="15" customHeight="1">
      <c r="A41" s="13" t="s">
        <v>416</v>
      </c>
      <c r="B41" s="6" t="s">
        <v>247</v>
      </c>
      <c r="C41" s="27"/>
      <c r="D41" s="27"/>
      <c r="E41" s="27"/>
      <c r="F41" s="27"/>
    </row>
    <row r="42" spans="1:6" ht="15" customHeight="1">
      <c r="A42" s="13" t="s">
        <v>417</v>
      </c>
      <c r="B42" s="6" t="s">
        <v>248</v>
      </c>
      <c r="C42" s="27"/>
      <c r="D42" s="27"/>
      <c r="E42" s="27"/>
      <c r="F42" s="27"/>
    </row>
    <row r="43" spans="1:6" ht="15" customHeight="1">
      <c r="A43" s="48" t="s">
        <v>439</v>
      </c>
      <c r="B43" s="49" t="s">
        <v>249</v>
      </c>
      <c r="C43" s="27"/>
      <c r="D43" s="27"/>
      <c r="E43" s="27"/>
      <c r="F43" s="27"/>
    </row>
    <row r="44" spans="1:6" ht="15" customHeight="1">
      <c r="A44" s="13" t="s">
        <v>258</v>
      </c>
      <c r="B44" s="6" t="s">
        <v>259</v>
      </c>
      <c r="C44" s="27"/>
      <c r="D44" s="27"/>
      <c r="E44" s="27"/>
      <c r="F44" s="27"/>
    </row>
    <row r="45" spans="1:6" ht="15" customHeight="1">
      <c r="A45" s="5" t="s">
        <v>421</v>
      </c>
      <c r="B45" s="6" t="s">
        <v>260</v>
      </c>
      <c r="C45" s="27"/>
      <c r="D45" s="27"/>
      <c r="E45" s="27"/>
      <c r="F45" s="27"/>
    </row>
    <row r="46" spans="1:6" ht="15" customHeight="1">
      <c r="A46" s="13" t="s">
        <v>422</v>
      </c>
      <c r="B46" s="6" t="s">
        <v>261</v>
      </c>
      <c r="C46" s="27"/>
      <c r="D46" s="27"/>
      <c r="E46" s="27"/>
      <c r="F46" s="27"/>
    </row>
    <row r="47" spans="1:6" ht="15" customHeight="1">
      <c r="A47" s="39" t="s">
        <v>441</v>
      </c>
      <c r="B47" s="49" t="s">
        <v>262</v>
      </c>
      <c r="C47" s="27"/>
      <c r="D47" s="27"/>
      <c r="E47" s="27"/>
      <c r="F47" s="27"/>
    </row>
    <row r="48" spans="1:6" ht="15" customHeight="1">
      <c r="A48" s="56" t="s">
        <v>504</v>
      </c>
      <c r="B48" s="61"/>
      <c r="C48" s="27"/>
      <c r="D48" s="27"/>
      <c r="E48" s="27"/>
      <c r="F48" s="27"/>
    </row>
    <row r="49" spans="1:6" ht="15" customHeight="1">
      <c r="A49" s="5" t="s">
        <v>204</v>
      </c>
      <c r="B49" s="6" t="s">
        <v>205</v>
      </c>
      <c r="C49" s="27"/>
      <c r="D49" s="27"/>
      <c r="E49" s="27"/>
      <c r="F49" s="27"/>
    </row>
    <row r="50" spans="1:6" ht="15" customHeight="1">
      <c r="A50" s="5" t="s">
        <v>206</v>
      </c>
      <c r="B50" s="6" t="s">
        <v>207</v>
      </c>
      <c r="C50" s="27"/>
      <c r="D50" s="27"/>
      <c r="E50" s="27"/>
      <c r="F50" s="27"/>
    </row>
    <row r="51" spans="1:6" ht="15" customHeight="1">
      <c r="A51" s="5" t="s">
        <v>399</v>
      </c>
      <c r="B51" s="6" t="s">
        <v>208</v>
      </c>
      <c r="C51" s="27"/>
      <c r="D51" s="27"/>
      <c r="E51" s="27"/>
      <c r="F51" s="27"/>
    </row>
    <row r="52" spans="1:6" ht="15" customHeight="1">
      <c r="A52" s="5" t="s">
        <v>400</v>
      </c>
      <c r="B52" s="6" t="s">
        <v>209</v>
      </c>
      <c r="C52" s="27"/>
      <c r="D52" s="27"/>
      <c r="E52" s="27"/>
      <c r="F52" s="27"/>
    </row>
    <row r="53" spans="1:6" ht="15" customHeight="1">
      <c r="A53" s="5" t="s">
        <v>401</v>
      </c>
      <c r="B53" s="6" t="s">
        <v>210</v>
      </c>
      <c r="C53" s="27"/>
      <c r="D53" s="27"/>
      <c r="E53" s="27"/>
      <c r="F53" s="27"/>
    </row>
    <row r="54" spans="1:6" ht="15" customHeight="1">
      <c r="A54" s="39" t="s">
        <v>435</v>
      </c>
      <c r="B54" s="49" t="s">
        <v>211</v>
      </c>
      <c r="C54" s="27"/>
      <c r="D54" s="27"/>
      <c r="E54" s="27"/>
      <c r="F54" s="27"/>
    </row>
    <row r="55" spans="1:6" ht="15" customHeight="1">
      <c r="A55" s="13" t="s">
        <v>418</v>
      </c>
      <c r="B55" s="6" t="s">
        <v>250</v>
      </c>
      <c r="C55" s="27"/>
      <c r="D55" s="27"/>
      <c r="E55" s="27"/>
      <c r="F55" s="27"/>
    </row>
    <row r="56" spans="1:6" ht="15" customHeight="1">
      <c r="A56" s="13" t="s">
        <v>419</v>
      </c>
      <c r="B56" s="6" t="s">
        <v>251</v>
      </c>
      <c r="C56" s="27"/>
      <c r="D56" s="27"/>
      <c r="E56" s="27"/>
      <c r="F56" s="27"/>
    </row>
    <row r="57" spans="1:6" ht="15" customHeight="1">
      <c r="A57" s="13" t="s">
        <v>252</v>
      </c>
      <c r="B57" s="6" t="s">
        <v>253</v>
      </c>
      <c r="C57" s="27"/>
      <c r="D57" s="27"/>
      <c r="E57" s="27"/>
      <c r="F57" s="27"/>
    </row>
    <row r="58" spans="1:6" ht="15" customHeight="1">
      <c r="A58" s="13" t="s">
        <v>420</v>
      </c>
      <c r="B58" s="6" t="s">
        <v>254</v>
      </c>
      <c r="C58" s="27"/>
      <c r="D58" s="27"/>
      <c r="E58" s="27"/>
      <c r="F58" s="27"/>
    </row>
    <row r="59" spans="1:6" ht="15" customHeight="1">
      <c r="A59" s="13" t="s">
        <v>255</v>
      </c>
      <c r="B59" s="6" t="s">
        <v>256</v>
      </c>
      <c r="C59" s="27"/>
      <c r="D59" s="27"/>
      <c r="E59" s="27"/>
      <c r="F59" s="27"/>
    </row>
    <row r="60" spans="1:6" ht="15" customHeight="1">
      <c r="A60" s="39" t="s">
        <v>440</v>
      </c>
      <c r="B60" s="49" t="s">
        <v>257</v>
      </c>
      <c r="C60" s="27"/>
      <c r="D60" s="27"/>
      <c r="E60" s="27"/>
      <c r="F60" s="27"/>
    </row>
    <row r="61" spans="1:6" ht="15" customHeight="1">
      <c r="A61" s="13" t="s">
        <v>263</v>
      </c>
      <c r="B61" s="6" t="s">
        <v>264</v>
      </c>
      <c r="C61" s="27"/>
      <c r="D61" s="27"/>
      <c r="E61" s="27"/>
      <c r="F61" s="27"/>
    </row>
    <row r="62" spans="1:6" ht="15" customHeight="1">
      <c r="A62" s="5" t="s">
        <v>423</v>
      </c>
      <c r="B62" s="6" t="s">
        <v>265</v>
      </c>
      <c r="C62" s="27"/>
      <c r="D62" s="27"/>
      <c r="E62" s="27"/>
      <c r="F62" s="27"/>
    </row>
    <row r="63" spans="1:6" ht="15" customHeight="1">
      <c r="A63" s="13" t="s">
        <v>424</v>
      </c>
      <c r="B63" s="6" t="s">
        <v>266</v>
      </c>
      <c r="C63" s="27"/>
      <c r="D63" s="27"/>
      <c r="E63" s="27"/>
      <c r="F63" s="27"/>
    </row>
    <row r="64" spans="1:6" ht="15" customHeight="1">
      <c r="A64" s="39" t="s">
        <v>443</v>
      </c>
      <c r="B64" s="49" t="s">
        <v>267</v>
      </c>
      <c r="C64" s="27"/>
      <c r="D64" s="27"/>
      <c r="E64" s="27"/>
      <c r="F64" s="27"/>
    </row>
    <row r="65" spans="1:6" ht="15" customHeight="1">
      <c r="A65" s="56" t="s">
        <v>503</v>
      </c>
      <c r="B65" s="61"/>
      <c r="C65" s="27"/>
      <c r="D65" s="27"/>
      <c r="E65" s="27"/>
      <c r="F65" s="27"/>
    </row>
    <row r="66" spans="1:6" ht="15.75">
      <c r="A66" s="46" t="s">
        <v>442</v>
      </c>
      <c r="B66" s="35" t="s">
        <v>268</v>
      </c>
      <c r="C66" s="27"/>
      <c r="D66" s="27"/>
      <c r="E66" s="27"/>
      <c r="F66" s="27"/>
    </row>
    <row r="67" spans="1:6" ht="15.75">
      <c r="A67" s="60" t="s">
        <v>556</v>
      </c>
      <c r="B67" s="59"/>
      <c r="C67" s="27"/>
      <c r="D67" s="27"/>
      <c r="E67" s="27"/>
      <c r="F67" s="27"/>
    </row>
    <row r="68" spans="1:6" ht="15.75">
      <c r="A68" s="60" t="s">
        <v>557</v>
      </c>
      <c r="B68" s="59"/>
      <c r="C68" s="27"/>
      <c r="D68" s="27"/>
      <c r="E68" s="27"/>
      <c r="F68" s="27"/>
    </row>
    <row r="69" spans="1:6" ht="15">
      <c r="A69" s="37" t="s">
        <v>425</v>
      </c>
      <c r="B69" s="5" t="s">
        <v>269</v>
      </c>
      <c r="C69" s="27"/>
      <c r="D69" s="27"/>
      <c r="E69" s="27"/>
      <c r="F69" s="27"/>
    </row>
    <row r="70" spans="1:6" ht="15">
      <c r="A70" s="13" t="s">
        <v>270</v>
      </c>
      <c r="B70" s="5" t="s">
        <v>271</v>
      </c>
      <c r="C70" s="27"/>
      <c r="D70" s="27"/>
      <c r="E70" s="27"/>
      <c r="F70" s="27"/>
    </row>
    <row r="71" spans="1:6" ht="15">
      <c r="A71" s="37" t="s">
        <v>426</v>
      </c>
      <c r="B71" s="5" t="s">
        <v>272</v>
      </c>
      <c r="C71" s="27"/>
      <c r="D71" s="27"/>
      <c r="E71" s="27"/>
      <c r="F71" s="27"/>
    </row>
    <row r="72" spans="1:6" ht="15">
      <c r="A72" s="15" t="s">
        <v>444</v>
      </c>
      <c r="B72" s="7" t="s">
        <v>273</v>
      </c>
      <c r="C72" s="27"/>
      <c r="D72" s="27"/>
      <c r="E72" s="27"/>
      <c r="F72" s="27"/>
    </row>
    <row r="73" spans="1:6" ht="15">
      <c r="A73" s="13" t="s">
        <v>427</v>
      </c>
      <c r="B73" s="5" t="s">
        <v>274</v>
      </c>
      <c r="C73" s="27"/>
      <c r="D73" s="27"/>
      <c r="E73" s="27"/>
      <c r="F73" s="27"/>
    </row>
    <row r="74" spans="1:6" ht="15">
      <c r="A74" s="37" t="s">
        <v>275</v>
      </c>
      <c r="B74" s="5" t="s">
        <v>276</v>
      </c>
      <c r="C74" s="27"/>
      <c r="D74" s="27"/>
      <c r="E74" s="27"/>
      <c r="F74" s="27"/>
    </row>
    <row r="75" spans="1:6" ht="15">
      <c r="A75" s="13" t="s">
        <v>428</v>
      </c>
      <c r="B75" s="5" t="s">
        <v>277</v>
      </c>
      <c r="C75" s="27"/>
      <c r="D75" s="27"/>
      <c r="E75" s="27"/>
      <c r="F75" s="27"/>
    </row>
    <row r="76" spans="1:6" ht="15">
      <c r="A76" s="37" t="s">
        <v>278</v>
      </c>
      <c r="B76" s="5" t="s">
        <v>279</v>
      </c>
      <c r="C76" s="27"/>
      <c r="D76" s="27"/>
      <c r="E76" s="27"/>
      <c r="F76" s="27"/>
    </row>
    <row r="77" spans="1:6" ht="15">
      <c r="A77" s="14" t="s">
        <v>445</v>
      </c>
      <c r="B77" s="7" t="s">
        <v>280</v>
      </c>
      <c r="C77" s="27"/>
      <c r="D77" s="27"/>
      <c r="E77" s="27"/>
      <c r="F77" s="27"/>
    </row>
    <row r="78" spans="1:6" ht="15">
      <c r="A78" s="5" t="s">
        <v>554</v>
      </c>
      <c r="B78" s="5" t="s">
        <v>281</v>
      </c>
      <c r="C78" s="27"/>
      <c r="D78" s="27"/>
      <c r="E78" s="27"/>
      <c r="F78" s="27"/>
    </row>
    <row r="79" spans="1:6" ht="15">
      <c r="A79" s="5" t="s">
        <v>555</v>
      </c>
      <c r="B79" s="5" t="s">
        <v>281</v>
      </c>
      <c r="C79" s="27"/>
      <c r="D79" s="27"/>
      <c r="E79" s="27"/>
      <c r="F79" s="27"/>
    </row>
    <row r="80" spans="1:6" ht="15">
      <c r="A80" s="5" t="s">
        <v>552</v>
      </c>
      <c r="B80" s="5" t="s">
        <v>282</v>
      </c>
      <c r="C80" s="27"/>
      <c r="D80" s="27"/>
      <c r="E80" s="27"/>
      <c r="F80" s="27"/>
    </row>
    <row r="81" spans="1:6" ht="15">
      <c r="A81" s="5" t="s">
        <v>553</v>
      </c>
      <c r="B81" s="5" t="s">
        <v>282</v>
      </c>
      <c r="C81" s="27"/>
      <c r="D81" s="27"/>
      <c r="E81" s="27"/>
      <c r="F81" s="27"/>
    </row>
    <row r="82" spans="1:6" ht="15">
      <c r="A82" s="7" t="s">
        <v>446</v>
      </c>
      <c r="B82" s="7" t="s">
        <v>283</v>
      </c>
      <c r="C82" s="27"/>
      <c r="D82" s="27"/>
      <c r="E82" s="27"/>
      <c r="F82" s="27"/>
    </row>
    <row r="83" spans="1:6" ht="15">
      <c r="A83" s="37" t="s">
        <v>284</v>
      </c>
      <c r="B83" s="5" t="s">
        <v>285</v>
      </c>
      <c r="C83" s="27"/>
      <c r="D83" s="27"/>
      <c r="E83" s="27"/>
      <c r="F83" s="27"/>
    </row>
    <row r="84" spans="1:6" ht="15">
      <c r="A84" s="37" t="s">
        <v>286</v>
      </c>
      <c r="B84" s="5" t="s">
        <v>287</v>
      </c>
      <c r="C84" s="27"/>
      <c r="D84" s="27"/>
      <c r="E84" s="27"/>
      <c r="F84" s="27"/>
    </row>
    <row r="85" spans="1:6" ht="15">
      <c r="A85" s="37" t="s">
        <v>288</v>
      </c>
      <c r="B85" s="5" t="s">
        <v>289</v>
      </c>
      <c r="C85" s="27"/>
      <c r="D85" s="27"/>
      <c r="E85" s="27"/>
      <c r="F85" s="27"/>
    </row>
    <row r="86" spans="1:6" ht="15">
      <c r="A86" s="37" t="s">
        <v>290</v>
      </c>
      <c r="B86" s="5" t="s">
        <v>291</v>
      </c>
      <c r="C86" s="27"/>
      <c r="D86" s="27"/>
      <c r="E86" s="27"/>
      <c r="F86" s="27"/>
    </row>
    <row r="87" spans="1:6" ht="15">
      <c r="A87" s="13" t="s">
        <v>429</v>
      </c>
      <c r="B87" s="5" t="s">
        <v>292</v>
      </c>
      <c r="C87" s="27"/>
      <c r="D87" s="27"/>
      <c r="E87" s="27"/>
      <c r="F87" s="27"/>
    </row>
    <row r="88" spans="1:6" ht="15">
      <c r="A88" s="15" t="s">
        <v>447</v>
      </c>
      <c r="B88" s="7" t="s">
        <v>293</v>
      </c>
      <c r="C88" s="27"/>
      <c r="D88" s="27"/>
      <c r="E88" s="27"/>
      <c r="F88" s="27"/>
    </row>
    <row r="89" spans="1:6" ht="15">
      <c r="A89" s="13" t="s">
        <v>294</v>
      </c>
      <c r="B89" s="5" t="s">
        <v>295</v>
      </c>
      <c r="C89" s="27"/>
      <c r="D89" s="27"/>
      <c r="E89" s="27"/>
      <c r="F89" s="27"/>
    </row>
    <row r="90" spans="1:6" ht="15">
      <c r="A90" s="13" t="s">
        <v>296</v>
      </c>
      <c r="B90" s="5" t="s">
        <v>297</v>
      </c>
      <c r="C90" s="27"/>
      <c r="D90" s="27"/>
      <c r="E90" s="27"/>
      <c r="F90" s="27"/>
    </row>
    <row r="91" spans="1:6" ht="15">
      <c r="A91" s="37" t="s">
        <v>298</v>
      </c>
      <c r="B91" s="5" t="s">
        <v>299</v>
      </c>
      <c r="C91" s="27"/>
      <c r="D91" s="27"/>
      <c r="E91" s="27"/>
      <c r="F91" s="27"/>
    </row>
    <row r="92" spans="1:6" ht="15">
      <c r="A92" s="37" t="s">
        <v>430</v>
      </c>
      <c r="B92" s="5" t="s">
        <v>300</v>
      </c>
      <c r="C92" s="27"/>
      <c r="D92" s="27"/>
      <c r="E92" s="27"/>
      <c r="F92" s="27"/>
    </row>
    <row r="93" spans="1:6" ht="15">
      <c r="A93" s="14" t="s">
        <v>448</v>
      </c>
      <c r="B93" s="7" t="s">
        <v>301</v>
      </c>
      <c r="C93" s="27"/>
      <c r="D93" s="27"/>
      <c r="E93" s="27"/>
      <c r="F93" s="27"/>
    </row>
    <row r="94" spans="1:6" ht="15">
      <c r="A94" s="15" t="s">
        <v>302</v>
      </c>
      <c r="B94" s="7" t="s">
        <v>303</v>
      </c>
      <c r="C94" s="27"/>
      <c r="D94" s="27"/>
      <c r="E94" s="27"/>
      <c r="F94" s="27"/>
    </row>
    <row r="95" spans="1:6" ht="15.75">
      <c r="A95" s="40" t="s">
        <v>449</v>
      </c>
      <c r="B95" s="41" t="s">
        <v>304</v>
      </c>
      <c r="C95" s="27"/>
      <c r="D95" s="27"/>
      <c r="E95" s="27"/>
      <c r="F95" s="27"/>
    </row>
    <row r="96" spans="1:6" ht="15.75">
      <c r="A96" s="44" t="s">
        <v>432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="60" zoomScaleNormal="80" workbookViewId="0" topLeftCell="A1">
      <selection activeCell="H59" sqref="H59:I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  <col min="9" max="9" width="14.57421875" style="0" customWidth="1"/>
  </cols>
  <sheetData>
    <row r="1" spans="1:8" ht="21.75" customHeight="1">
      <c r="A1" s="135" t="s">
        <v>623</v>
      </c>
      <c r="B1" s="139"/>
      <c r="C1" s="139"/>
      <c r="D1" s="139"/>
      <c r="E1" s="139"/>
      <c r="F1" s="139"/>
      <c r="G1" s="139"/>
      <c r="H1" s="139"/>
    </row>
    <row r="2" spans="1:8" ht="26.25" customHeight="1">
      <c r="A2" s="136" t="s">
        <v>577</v>
      </c>
      <c r="B2" s="137"/>
      <c r="C2" s="137"/>
      <c r="D2" s="137"/>
      <c r="E2" s="137"/>
      <c r="F2" s="137"/>
      <c r="G2" s="137"/>
      <c r="H2" s="137"/>
    </row>
    <row r="3" spans="1:9" ht="39">
      <c r="A3" s="2" t="s">
        <v>11</v>
      </c>
      <c r="B3" s="3" t="s">
        <v>12</v>
      </c>
      <c r="C3" s="124" t="s">
        <v>576</v>
      </c>
      <c r="D3" s="124" t="s">
        <v>611</v>
      </c>
      <c r="E3" s="124" t="s">
        <v>624</v>
      </c>
      <c r="F3" s="124" t="s">
        <v>567</v>
      </c>
      <c r="G3" s="124" t="s">
        <v>567</v>
      </c>
      <c r="H3" s="125" t="s">
        <v>610</v>
      </c>
      <c r="I3" s="125" t="s">
        <v>625</v>
      </c>
    </row>
    <row r="4" spans="1:9" ht="15">
      <c r="A4" s="27" t="str">
        <f>'[12]3.1 melléklet'!$A$4</f>
        <v>Windows softvare</v>
      </c>
      <c r="B4" s="27"/>
      <c r="C4" s="96"/>
      <c r="D4" s="27"/>
      <c r="E4" s="105">
        <f>'[12]3.1 melléklet'!$E$4</f>
        <v>800000</v>
      </c>
      <c r="F4" s="27"/>
      <c r="G4" s="27"/>
      <c r="H4" s="27"/>
      <c r="I4" s="105">
        <f>'[12]3.1 melléklet'!$I$4</f>
        <v>777480</v>
      </c>
    </row>
    <row r="5" spans="1:9" ht="15">
      <c r="A5" s="27"/>
      <c r="B5" s="27"/>
      <c r="C5" s="96"/>
      <c r="D5" s="27"/>
      <c r="E5" s="27"/>
      <c r="F5" s="27"/>
      <c r="G5" s="27"/>
      <c r="H5" s="27"/>
      <c r="I5" s="27"/>
    </row>
    <row r="6" spans="1:9" ht="15">
      <c r="A6" s="27"/>
      <c r="B6" s="27"/>
      <c r="C6" s="96"/>
      <c r="D6" s="27"/>
      <c r="E6" s="27"/>
      <c r="F6" s="27"/>
      <c r="G6" s="27"/>
      <c r="H6" s="27"/>
      <c r="I6" s="27"/>
    </row>
    <row r="7" spans="1:9" ht="15">
      <c r="A7" s="27"/>
      <c r="B7" s="27"/>
      <c r="C7" s="96"/>
      <c r="D7" s="27"/>
      <c r="E7" s="27"/>
      <c r="F7" s="27"/>
      <c r="G7" s="27"/>
      <c r="H7" s="27"/>
      <c r="I7" s="27"/>
    </row>
    <row r="8" spans="1:9" ht="15">
      <c r="A8" s="15" t="s">
        <v>114</v>
      </c>
      <c r="B8" s="8" t="s">
        <v>115</v>
      </c>
      <c r="C8" s="96">
        <f>SUM(C4:C7)</f>
        <v>0</v>
      </c>
      <c r="D8" s="96">
        <f aca="true" t="shared" si="0" ref="D8:I8">SUM(D4:D7)</f>
        <v>0</v>
      </c>
      <c r="E8" s="96">
        <f t="shared" si="0"/>
        <v>800000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 t="shared" si="0"/>
        <v>777480</v>
      </c>
    </row>
    <row r="9" spans="1:9" ht="15">
      <c r="A9" s="13" t="s">
        <v>598</v>
      </c>
      <c r="B9" s="6"/>
      <c r="C9" s="96">
        <v>12000000</v>
      </c>
      <c r="D9" s="27">
        <v>12000000</v>
      </c>
      <c r="E9" s="105">
        <f>'[12]3.1 melléklet'!$E$9</f>
        <v>12000000</v>
      </c>
      <c r="F9" s="27"/>
      <c r="G9" s="27"/>
      <c r="H9" s="27">
        <f>'[5]3.1 melléklet'!$H$9</f>
        <v>3000000</v>
      </c>
      <c r="I9" s="105">
        <f>'[12]3.1 melléklet'!$I$9</f>
        <v>4500000</v>
      </c>
    </row>
    <row r="10" spans="1:9" ht="15">
      <c r="A10" s="13" t="s">
        <v>612</v>
      </c>
      <c r="B10" s="6"/>
      <c r="C10" s="96"/>
      <c r="D10" s="105">
        <v>2000000</v>
      </c>
      <c r="E10" s="105">
        <f>'[12]3.1 melléklet'!$E$10</f>
        <v>3000000</v>
      </c>
      <c r="F10" s="27"/>
      <c r="G10" s="27"/>
      <c r="H10" s="27"/>
      <c r="I10" s="105">
        <f>'[12]3.1 melléklet'!$I$10</f>
        <v>2400000</v>
      </c>
    </row>
    <row r="11" spans="1:9" ht="15">
      <c r="A11" s="13" t="s">
        <v>613</v>
      </c>
      <c r="B11" s="6"/>
      <c r="C11" s="96"/>
      <c r="D11" s="105">
        <v>429105</v>
      </c>
      <c r="E11" s="105">
        <f>'[12]3.1 melléklet'!$E$11</f>
        <v>429104</v>
      </c>
      <c r="F11" s="27"/>
      <c r="G11" s="27"/>
      <c r="H11" s="27">
        <f>'[5]3.1 melléklet'!$H$11</f>
        <v>400000</v>
      </c>
      <c r="I11" s="105">
        <f>'[12]3.1 melléklet'!$I$11</f>
        <v>429105</v>
      </c>
    </row>
    <row r="12" spans="1:9" ht="15">
      <c r="A12" s="13" t="s">
        <v>614</v>
      </c>
      <c r="B12" s="6"/>
      <c r="C12" s="105"/>
      <c r="D12" s="27">
        <v>1000000</v>
      </c>
      <c r="E12" s="105">
        <f>'[9]3.3 vágó'!$D$10</f>
        <v>990000</v>
      </c>
      <c r="F12" s="27"/>
      <c r="G12" s="27"/>
      <c r="H12" s="105">
        <f>'[7]3.3 vágó'!$H$10</f>
        <v>691810</v>
      </c>
      <c r="I12" s="27">
        <f>'[9]3.3 vágó'!$H$10</f>
        <v>925500</v>
      </c>
    </row>
    <row r="13" spans="1:9" ht="15">
      <c r="A13" s="13" t="str">
        <f>'[9]3.3 vágó'!$A$11</f>
        <v>Köteles forgóhinta</v>
      </c>
      <c r="B13" s="6"/>
      <c r="C13" s="105"/>
      <c r="D13" s="27"/>
      <c r="E13" s="105">
        <f>'[9]3.3 vágó'!$D$11</f>
        <v>510000</v>
      </c>
      <c r="F13" s="27"/>
      <c r="G13" s="27"/>
      <c r="H13" s="105"/>
      <c r="I13" s="105">
        <f>'[9]3.3 vágó'!$H$11</f>
        <v>510000</v>
      </c>
    </row>
    <row r="14" spans="1:9" ht="15">
      <c r="A14" s="13" t="str">
        <f>'[12]3.1 melléklet'!$A$12</f>
        <v>Közvilágítás</v>
      </c>
      <c r="B14" s="6"/>
      <c r="C14" s="105"/>
      <c r="D14" s="27"/>
      <c r="E14" s="105">
        <f>'[12]3.1 melléklet'!$E$12</f>
        <v>114300</v>
      </c>
      <c r="F14" s="27"/>
      <c r="G14" s="27"/>
      <c r="H14" s="105"/>
      <c r="I14" s="105"/>
    </row>
    <row r="15" spans="1:9" ht="15">
      <c r="A15" s="15" t="s">
        <v>348</v>
      </c>
      <c r="B15" s="8" t="s">
        <v>116</v>
      </c>
      <c r="C15" s="103">
        <f aca="true" t="shared" si="1" ref="C15:I15">SUM(C9:C12)</f>
        <v>12000000</v>
      </c>
      <c r="D15" s="103">
        <f t="shared" si="1"/>
        <v>15429105</v>
      </c>
      <c r="E15" s="103">
        <f t="shared" si="1"/>
        <v>16419104</v>
      </c>
      <c r="F15" s="103">
        <f t="shared" si="1"/>
        <v>0</v>
      </c>
      <c r="G15" s="103">
        <f t="shared" si="1"/>
        <v>0</v>
      </c>
      <c r="H15" s="103">
        <f t="shared" si="1"/>
        <v>4091810</v>
      </c>
      <c r="I15" s="103">
        <f>SUM(I9:I13)</f>
        <v>8764605</v>
      </c>
    </row>
    <row r="16" spans="1:9" ht="15">
      <c r="A16" s="13" t="s">
        <v>603</v>
      </c>
      <c r="B16" s="6"/>
      <c r="C16" s="96">
        <v>394000</v>
      </c>
      <c r="D16" s="27">
        <v>394000</v>
      </c>
      <c r="E16" s="105">
        <v>394000</v>
      </c>
      <c r="F16" s="27"/>
      <c r="G16" s="27"/>
      <c r="H16" s="96">
        <f>'[1]3.4 hivatal'!$H$15</f>
        <v>97968</v>
      </c>
      <c r="I16" s="105">
        <v>97968</v>
      </c>
    </row>
    <row r="17" spans="1:9" ht="15">
      <c r="A17" s="13" t="s">
        <v>615</v>
      </c>
      <c r="B17" s="6"/>
      <c r="C17" s="96"/>
      <c r="D17" s="105">
        <v>100000</v>
      </c>
      <c r="E17" s="27">
        <v>100000</v>
      </c>
      <c r="F17" s="27"/>
      <c r="G17" s="27"/>
      <c r="H17" s="27">
        <f>'[4]3.1 melléklet'!$H$14</f>
        <v>98417</v>
      </c>
      <c r="I17" s="27">
        <v>98417</v>
      </c>
    </row>
    <row r="18" spans="1:9" ht="15">
      <c r="A18" s="13" t="str">
        <f>'[9]3.3 vágó'!$A$15</f>
        <v>Kamerarendszer kiépítés</v>
      </c>
      <c r="B18" s="6"/>
      <c r="C18" s="96"/>
      <c r="D18" s="27"/>
      <c r="E18" s="105">
        <f>'[9]3.3 vágó'!$D$15</f>
        <v>300000</v>
      </c>
      <c r="F18" s="27"/>
      <c r="G18" s="27"/>
      <c r="H18" s="27"/>
      <c r="I18" s="105">
        <f>'[9]3.3 vágó'!$H$15</f>
        <v>270027</v>
      </c>
    </row>
    <row r="19" spans="1:9" ht="15">
      <c r="A19" s="13" t="str">
        <f>'[12]3.1 melléklet'!$A$15</f>
        <v>Tájház digitalizálás</v>
      </c>
      <c r="B19" s="6"/>
      <c r="C19" s="96"/>
      <c r="D19" s="27"/>
      <c r="E19" s="105">
        <f>'[12]3.1 melléklet'!$E$15</f>
        <v>3000000</v>
      </c>
      <c r="F19" s="27"/>
      <c r="G19" s="27"/>
      <c r="H19" s="27"/>
      <c r="I19" s="105">
        <f>'[12]3.1 melléklet'!$I$15</f>
        <v>2575905</v>
      </c>
    </row>
    <row r="20" spans="1:9" ht="15">
      <c r="A20" s="7" t="s">
        <v>117</v>
      </c>
      <c r="B20" s="8" t="s">
        <v>118</v>
      </c>
      <c r="C20" s="103">
        <f aca="true" t="shared" si="2" ref="C20:I20">SUM(C16:C19)</f>
        <v>394000</v>
      </c>
      <c r="D20" s="103">
        <f t="shared" si="2"/>
        <v>494000</v>
      </c>
      <c r="E20" s="103">
        <f t="shared" si="2"/>
        <v>3794000</v>
      </c>
      <c r="F20" s="103">
        <f t="shared" si="2"/>
        <v>0</v>
      </c>
      <c r="G20" s="103">
        <f t="shared" si="2"/>
        <v>0</v>
      </c>
      <c r="H20" s="103">
        <f t="shared" si="2"/>
        <v>196385</v>
      </c>
      <c r="I20" s="103">
        <f>SUM(I16:I19)</f>
        <v>3042317</v>
      </c>
    </row>
    <row r="21" spans="1:9" ht="15">
      <c r="A21" s="5" t="s">
        <v>600</v>
      </c>
      <c r="B21" s="6"/>
      <c r="C21" s="96">
        <v>1190000</v>
      </c>
      <c r="D21" s="27">
        <v>1190000</v>
      </c>
      <c r="E21" s="105">
        <f>'[12]3.1 melléklet'!$E$19</f>
        <v>1190000</v>
      </c>
      <c r="F21" s="27"/>
      <c r="G21" s="27"/>
      <c r="H21" s="27">
        <f>'[4]3.1 melléklet'!$H$19</f>
        <v>1295000</v>
      </c>
      <c r="I21" s="105">
        <f>'[12]3.1 melléklet'!$I$19</f>
        <v>1295000</v>
      </c>
    </row>
    <row r="22" spans="1:9" ht="15">
      <c r="A22" s="5" t="s">
        <v>601</v>
      </c>
      <c r="B22" s="6"/>
      <c r="C22" s="96">
        <v>1476000</v>
      </c>
      <c r="D22" s="27">
        <v>1476000</v>
      </c>
      <c r="E22" s="105">
        <f>'[12]3.1 melléklet'!$E$20</f>
        <v>1476000</v>
      </c>
      <c r="F22" s="27"/>
      <c r="G22" s="27"/>
      <c r="H22" s="27"/>
      <c r="I22" s="27"/>
    </row>
    <row r="23" spans="1:9" ht="15">
      <c r="A23" s="5" t="s">
        <v>616</v>
      </c>
      <c r="B23" s="6"/>
      <c r="C23" s="96"/>
      <c r="D23" s="105">
        <v>1200000</v>
      </c>
      <c r="E23" s="105">
        <f>'[12]3.1 melléklet'!$E$21</f>
        <v>1200000</v>
      </c>
      <c r="F23" s="27"/>
      <c r="G23" s="27"/>
      <c r="H23" s="27">
        <f>'[4]3.1 melléklet'!$H$21</f>
        <v>1181102</v>
      </c>
      <c r="I23" s="105">
        <f>'[12]3.1 melléklet'!$I$21</f>
        <v>1181102</v>
      </c>
    </row>
    <row r="24" spans="1:9" ht="15">
      <c r="A24" s="5" t="s">
        <v>604</v>
      </c>
      <c r="B24" s="6"/>
      <c r="C24" s="96">
        <v>1500000</v>
      </c>
      <c r="D24" s="27">
        <v>1500000</v>
      </c>
      <c r="E24" s="105">
        <f>'[11]3.4 hivatal'!$C$20</f>
        <v>1500000</v>
      </c>
      <c r="F24" s="27"/>
      <c r="G24" s="27"/>
      <c r="H24" s="27">
        <f>'[1]3.4 hivatal'!$H$20</f>
        <v>237726</v>
      </c>
      <c r="I24" s="27">
        <f>'[11]3.4 hivatal'!$H$20</f>
        <v>774637</v>
      </c>
    </row>
    <row r="25" spans="1:9" ht="15">
      <c r="A25" s="5" t="s">
        <v>617</v>
      </c>
      <c r="B25" s="6"/>
      <c r="D25" s="105">
        <v>1500000</v>
      </c>
      <c r="E25" s="105">
        <f>'[9]3.3 vágó'!$D$20</f>
        <v>1400000</v>
      </c>
      <c r="F25" s="27"/>
      <c r="G25" s="27"/>
      <c r="H25" s="105">
        <f>'[3]3.3 vágó'!$H$20</f>
        <v>1213752</v>
      </c>
      <c r="I25" s="27">
        <f>'[9]3.3 vágó'!$H$20</f>
        <v>1335646</v>
      </c>
    </row>
    <row r="26" spans="1:9" ht="15">
      <c r="A26" s="5" t="s">
        <v>619</v>
      </c>
      <c r="B26" s="6"/>
      <c r="D26" s="105"/>
      <c r="E26" s="105">
        <f>'[9]3.3 vágó'!$D$21+'[10]3.2 melléklet'!$D$20+'[11]3.4 hivatal'!$D$24+'[12]3.1 melléklet'!$E$22+'[10]3.2 melléklet'!$C$20</f>
        <v>827592</v>
      </c>
      <c r="F26" s="27"/>
      <c r="G26" s="27"/>
      <c r="H26" s="105">
        <f>'[5]3.1 melléklet'!$H$22+'[6]3.2 melléklet'!$H$20+0</f>
        <v>226497</v>
      </c>
      <c r="I26" s="105">
        <f>'[9]3.3 vágó'!$H$21+'[10]3.2 melléklet'!$H$20+'[12]3.1 melléklet'!$I$22</f>
        <v>600818</v>
      </c>
    </row>
    <row r="27" spans="1:9" ht="15">
      <c r="A27" s="5" t="s">
        <v>606</v>
      </c>
      <c r="B27" s="6"/>
      <c r="C27" s="96">
        <v>600000</v>
      </c>
      <c r="D27" s="27">
        <v>600000</v>
      </c>
      <c r="E27" s="105">
        <f>'[12]3.1 melléklet'!$E$23</f>
        <v>600000</v>
      </c>
      <c r="F27" s="27"/>
      <c r="G27" s="27"/>
      <c r="H27" s="27">
        <f>'[4]3.1 melléklet'!$H$22</f>
        <v>438000</v>
      </c>
      <c r="I27" s="105">
        <f>'[12]3.1 melléklet'!$I$23</f>
        <v>438000</v>
      </c>
    </row>
    <row r="28" spans="1:9" ht="15">
      <c r="A28" s="15" t="s">
        <v>119</v>
      </c>
      <c r="B28" s="8" t="s">
        <v>120</v>
      </c>
      <c r="C28" s="103">
        <f aca="true" t="shared" si="3" ref="C28:I28">SUM(C21:C27)</f>
        <v>4766000</v>
      </c>
      <c r="D28" s="103">
        <f t="shared" si="3"/>
        <v>7466000</v>
      </c>
      <c r="E28" s="103">
        <f t="shared" si="3"/>
        <v>8193592</v>
      </c>
      <c r="F28" s="103">
        <f t="shared" si="3"/>
        <v>0</v>
      </c>
      <c r="G28" s="103">
        <f t="shared" si="3"/>
        <v>0</v>
      </c>
      <c r="H28" s="103">
        <f t="shared" si="3"/>
        <v>4592077</v>
      </c>
      <c r="I28" s="103">
        <f>SUM(I21:I27)</f>
        <v>5625203</v>
      </c>
    </row>
    <row r="29" spans="1:9" ht="15">
      <c r="A29" s="13"/>
      <c r="B29" s="6"/>
      <c r="C29" s="96"/>
      <c r="D29" s="27"/>
      <c r="E29" s="27"/>
      <c r="F29" s="27"/>
      <c r="G29" s="27"/>
      <c r="H29" s="27"/>
      <c r="I29" s="27"/>
    </row>
    <row r="30" spans="1:9" ht="15">
      <c r="A30" s="13"/>
      <c r="B30" s="6"/>
      <c r="C30" s="96"/>
      <c r="D30" s="27"/>
      <c r="E30" s="27"/>
      <c r="F30" s="27"/>
      <c r="G30" s="27"/>
      <c r="H30" s="27"/>
      <c r="I30" s="27"/>
    </row>
    <row r="31" spans="1:9" ht="15">
      <c r="A31" s="13"/>
      <c r="B31" s="6"/>
      <c r="C31" s="96"/>
      <c r="D31" s="27"/>
      <c r="E31" s="27"/>
      <c r="F31" s="27"/>
      <c r="G31" s="27"/>
      <c r="H31" s="27"/>
      <c r="I31" s="27"/>
    </row>
    <row r="32" spans="1:9" ht="15">
      <c r="A32" s="13" t="s">
        <v>121</v>
      </c>
      <c r="B32" s="6" t="s">
        <v>122</v>
      </c>
      <c r="C32" s="96">
        <f>SUM(C29:C31)</f>
        <v>0</v>
      </c>
      <c r="D32" s="27"/>
      <c r="E32" s="27"/>
      <c r="F32" s="27"/>
      <c r="G32" s="27"/>
      <c r="H32" s="105">
        <f>SUM(C32:G32)</f>
        <v>0</v>
      </c>
      <c r="I32" s="27"/>
    </row>
    <row r="33" spans="1:9" ht="15">
      <c r="A33" s="13"/>
      <c r="B33" s="6"/>
      <c r="C33" s="96"/>
      <c r="D33" s="27"/>
      <c r="E33" s="27"/>
      <c r="F33" s="27"/>
      <c r="G33" s="27"/>
      <c r="H33" s="27"/>
      <c r="I33" s="27"/>
    </row>
    <row r="34" spans="1:9" ht="15">
      <c r="A34" s="13"/>
      <c r="B34" s="6"/>
      <c r="C34" s="96"/>
      <c r="D34" s="27"/>
      <c r="E34" s="27"/>
      <c r="F34" s="27"/>
      <c r="G34" s="27"/>
      <c r="H34" s="27"/>
      <c r="I34" s="27"/>
    </row>
    <row r="35" spans="1:9" ht="15">
      <c r="A35" s="5" t="s">
        <v>123</v>
      </c>
      <c r="B35" s="6" t="s">
        <v>124</v>
      </c>
      <c r="C35" s="96">
        <f>SUM(C33:C34)</f>
        <v>0</v>
      </c>
      <c r="D35" s="27"/>
      <c r="E35" s="27"/>
      <c r="F35" s="27"/>
      <c r="G35" s="27"/>
      <c r="H35" s="105">
        <f>SUM(C35:G35)</f>
        <v>0</v>
      </c>
      <c r="I35" s="27"/>
    </row>
    <row r="36" spans="1:9" ht="15">
      <c r="A36" s="5" t="s">
        <v>125</v>
      </c>
      <c r="B36" s="6" t="s">
        <v>126</v>
      </c>
      <c r="C36" s="96">
        <v>963650</v>
      </c>
      <c r="D36" s="105">
        <f>'[9]3.3 vágó'!$C$30+'[10]3.2 melléklet'!$C$30+'[11]3.4 hivatal'!$C$30+'[12]3.1 melléklet'!$D$32</f>
        <v>2236509</v>
      </c>
      <c r="E36" s="105">
        <f>'[9]3.3 vágó'!$D$30+'[10]3.2 melléklet'!$C$30+'[11]3.4 hivatal'!$C$30+'[12]3.1 melléklet'!$E$32</f>
        <v>3436509</v>
      </c>
      <c r="F36" s="27"/>
      <c r="G36" s="27"/>
      <c r="H36" s="105">
        <f>'[8]3.4 hivatal'!$H$30+'[6]3.2 melléklet'!$H$30+'[5]3.1 melléklet'!$H$32+'[7]3.3 vágó'!$H$30</f>
        <v>1453102</v>
      </c>
      <c r="I36" s="105">
        <f>'[9]3.3 vágó'!$H$30+'[10]3.2 melléklet'!$H$30+'[11]3.4 hivatal'!$H$30+'[12]3.1 melléklet'!$I$32</f>
        <v>3052038</v>
      </c>
    </row>
    <row r="37" spans="1:9" ht="15.75">
      <c r="A37" s="19" t="s">
        <v>349</v>
      </c>
      <c r="B37" s="9" t="s">
        <v>127</v>
      </c>
      <c r="C37" s="103">
        <f aca="true" t="shared" si="4" ref="C37:I37">SUM(C35,C32,C28,C20,C15,C8,C36)</f>
        <v>18123650</v>
      </c>
      <c r="D37" s="103">
        <f t="shared" si="4"/>
        <v>25625614</v>
      </c>
      <c r="E37" s="103">
        <f t="shared" si="4"/>
        <v>32643205</v>
      </c>
      <c r="F37" s="103">
        <f t="shared" si="4"/>
        <v>0</v>
      </c>
      <c r="G37" s="103">
        <f t="shared" si="4"/>
        <v>0</v>
      </c>
      <c r="H37" s="103">
        <f>SUM(H35,H32,H28,H20,H15,H8,H36)</f>
        <v>10333374</v>
      </c>
      <c r="I37" s="103">
        <f>SUM(I35,I32,I28,I20,I15,I8,I36)</f>
        <v>21261643</v>
      </c>
    </row>
    <row r="38" spans="1:9" ht="15">
      <c r="A38" s="13" t="s">
        <v>592</v>
      </c>
      <c r="B38" s="8"/>
      <c r="C38" s="96">
        <v>23622047</v>
      </c>
      <c r="D38" s="105">
        <v>23622047</v>
      </c>
      <c r="E38" s="105">
        <f>'[12]3.1 melléklet'!$E$34</f>
        <v>23622047</v>
      </c>
      <c r="F38" s="27"/>
      <c r="G38" s="27"/>
      <c r="H38" s="105"/>
      <c r="I38" s="105">
        <f>'[12]3.1 melléklet'!$I$34</f>
        <v>10772338</v>
      </c>
    </row>
    <row r="39" spans="1:9" ht="15">
      <c r="A39" s="13" t="s">
        <v>593</v>
      </c>
      <c r="B39" s="8"/>
      <c r="C39" s="96">
        <v>15748031</v>
      </c>
      <c r="D39" s="105">
        <v>15748031</v>
      </c>
      <c r="E39" s="27">
        <v>0</v>
      </c>
      <c r="F39" s="27"/>
      <c r="G39" s="27"/>
      <c r="H39" s="105"/>
      <c r="I39" s="27"/>
    </row>
    <row r="40" spans="1:9" ht="15">
      <c r="A40" s="13" t="s">
        <v>594</v>
      </c>
      <c r="B40" s="8"/>
      <c r="C40" s="96">
        <v>23622047</v>
      </c>
      <c r="D40" s="105">
        <v>23622047</v>
      </c>
      <c r="E40" s="27">
        <v>23622047</v>
      </c>
      <c r="F40" s="27"/>
      <c r="G40" s="27"/>
      <c r="H40" s="105">
        <v>0</v>
      </c>
      <c r="I40" s="105">
        <f>'[12]3.1 melléklet'!$I$36</f>
        <v>14212657</v>
      </c>
    </row>
    <row r="41" spans="1:9" ht="15">
      <c r="A41" s="13" t="s">
        <v>595</v>
      </c>
      <c r="B41" s="8"/>
      <c r="C41" s="96">
        <v>6299213</v>
      </c>
      <c r="D41" s="105">
        <v>6299213</v>
      </c>
      <c r="E41" s="27">
        <v>6299213</v>
      </c>
      <c r="F41" s="27"/>
      <c r="G41" s="27"/>
      <c r="H41" s="105">
        <v>0</v>
      </c>
      <c r="I41" s="105">
        <f>'[12]3.1 melléklet'!$I$37</f>
        <v>2699189</v>
      </c>
    </row>
    <row r="42" spans="1:9" ht="15">
      <c r="A42" s="13" t="s">
        <v>596</v>
      </c>
      <c r="B42" s="8"/>
      <c r="C42" s="96">
        <v>2362205</v>
      </c>
      <c r="D42" s="105">
        <v>2362205</v>
      </c>
      <c r="E42" s="27">
        <v>2362205</v>
      </c>
      <c r="F42" s="27"/>
      <c r="G42" s="27"/>
      <c r="H42" s="105">
        <v>0</v>
      </c>
      <c r="I42" s="27"/>
    </row>
    <row r="43" spans="1:9" ht="15">
      <c r="A43" s="13" t="s">
        <v>597</v>
      </c>
      <c r="B43" s="8"/>
      <c r="C43" s="96">
        <v>787402</v>
      </c>
      <c r="D43" s="105">
        <v>787402</v>
      </c>
      <c r="E43" s="27">
        <v>787402</v>
      </c>
      <c r="F43" s="27"/>
      <c r="G43" s="27"/>
      <c r="H43" s="105">
        <v>0</v>
      </c>
      <c r="I43" s="27"/>
    </row>
    <row r="44" spans="1:9" ht="15">
      <c r="A44" s="13" t="s">
        <v>618</v>
      </c>
      <c r="B44" s="8"/>
      <c r="C44" s="96"/>
      <c r="D44" s="105">
        <v>600000</v>
      </c>
      <c r="E44" s="27">
        <v>600000</v>
      </c>
      <c r="F44" s="27"/>
      <c r="G44" s="27"/>
      <c r="H44" s="105">
        <v>0</v>
      </c>
      <c r="I44" s="105">
        <f>'[12]3.1 melléklet'!$I$40</f>
        <v>600000</v>
      </c>
    </row>
    <row r="45" spans="1:9" ht="15">
      <c r="A45" s="13" t="s">
        <v>620</v>
      </c>
      <c r="B45" s="8"/>
      <c r="C45" s="96"/>
      <c r="D45" s="105"/>
      <c r="E45" s="105">
        <f>'[12]3.1 melléklet'!$E$41</f>
        <v>4940000</v>
      </c>
      <c r="F45" s="27"/>
      <c r="G45" s="27"/>
      <c r="H45" s="105">
        <f>'[5]3.1 melléklet'!$H$41</f>
        <v>1449510</v>
      </c>
      <c r="I45" s="105">
        <f>'[12]3.1 melléklet'!$I$41</f>
        <v>1449510</v>
      </c>
    </row>
    <row r="46" spans="1:9" ht="15">
      <c r="A46" s="13" t="s">
        <v>599</v>
      </c>
      <c r="B46" s="8"/>
      <c r="C46" s="96">
        <v>12709308</v>
      </c>
      <c r="D46" s="105">
        <v>15773404</v>
      </c>
      <c r="E46" s="27">
        <v>15773404</v>
      </c>
      <c r="F46" s="27"/>
      <c r="G46" s="27"/>
      <c r="H46" s="105"/>
      <c r="I46" s="105">
        <f>'[12]3.1 melléklet'!$I$42</f>
        <v>11041382</v>
      </c>
    </row>
    <row r="47" spans="1:9" ht="15">
      <c r="A47" s="15" t="s">
        <v>128</v>
      </c>
      <c r="B47" s="8" t="s">
        <v>129</v>
      </c>
      <c r="C47" s="103">
        <f aca="true" t="shared" si="5" ref="C47:I47">SUM(C38:C46)</f>
        <v>85150253</v>
      </c>
      <c r="D47" s="103">
        <f t="shared" si="5"/>
        <v>88814349</v>
      </c>
      <c r="E47" s="103">
        <f t="shared" si="5"/>
        <v>78006318</v>
      </c>
      <c r="F47" s="103">
        <f t="shared" si="5"/>
        <v>0</v>
      </c>
      <c r="G47" s="103">
        <f t="shared" si="5"/>
        <v>0</v>
      </c>
      <c r="H47" s="103">
        <f t="shared" si="5"/>
        <v>1449510</v>
      </c>
      <c r="I47" s="103">
        <f t="shared" si="5"/>
        <v>40775076</v>
      </c>
    </row>
    <row r="48" spans="1:9" ht="15">
      <c r="A48" s="13"/>
      <c r="B48" s="6"/>
      <c r="C48" s="96"/>
      <c r="D48" s="27"/>
      <c r="E48" s="27"/>
      <c r="F48" s="27"/>
      <c r="G48" s="27"/>
      <c r="H48" s="27"/>
      <c r="I48" s="27"/>
    </row>
    <row r="49" spans="1:9" ht="15">
      <c r="A49" s="13"/>
      <c r="B49" s="6"/>
      <c r="C49" s="96"/>
      <c r="D49" s="27"/>
      <c r="E49" s="27"/>
      <c r="F49" s="27"/>
      <c r="G49" s="27"/>
      <c r="H49" s="27"/>
      <c r="I49" s="27"/>
    </row>
    <row r="50" spans="1:9" ht="15">
      <c r="A50" s="13"/>
      <c r="B50" s="6"/>
      <c r="C50" s="96"/>
      <c r="D50" s="27"/>
      <c r="E50" s="27"/>
      <c r="F50" s="27"/>
      <c r="G50" s="27"/>
      <c r="H50" s="27"/>
      <c r="I50" s="27"/>
    </row>
    <row r="51" spans="1:9" ht="15">
      <c r="A51" s="13"/>
      <c r="B51" s="6"/>
      <c r="C51" s="96"/>
      <c r="D51" s="27"/>
      <c r="E51" s="27"/>
      <c r="F51" s="27"/>
      <c r="G51" s="27"/>
      <c r="H51" s="27"/>
      <c r="I51" s="27"/>
    </row>
    <row r="52" spans="1:9" ht="15">
      <c r="A52" s="15" t="s">
        <v>130</v>
      </c>
      <c r="B52" s="8" t="s">
        <v>131</v>
      </c>
      <c r="C52" s="103">
        <f>SUM(C48:C51)</f>
        <v>0</v>
      </c>
      <c r="D52" s="27"/>
      <c r="E52" s="27"/>
      <c r="F52" s="27"/>
      <c r="G52" s="27"/>
      <c r="H52" s="105">
        <f>SUM(C52:G52)</f>
        <v>0</v>
      </c>
      <c r="I52" s="27"/>
    </row>
    <row r="53" spans="1:9" ht="15">
      <c r="A53" s="13"/>
      <c r="B53" s="6"/>
      <c r="C53" s="96"/>
      <c r="D53" s="27"/>
      <c r="E53" s="27"/>
      <c r="F53" s="27"/>
      <c r="G53" s="27"/>
      <c r="H53" s="27"/>
      <c r="I53" s="27"/>
    </row>
    <row r="54" spans="1:9" ht="15">
      <c r="A54" s="13"/>
      <c r="B54" s="6"/>
      <c r="C54" s="96"/>
      <c r="D54" s="27"/>
      <c r="E54" s="27"/>
      <c r="F54" s="27"/>
      <c r="G54" s="27"/>
      <c r="H54" s="27"/>
      <c r="I54" s="27"/>
    </row>
    <row r="55" spans="1:9" ht="15">
      <c r="A55" s="13"/>
      <c r="B55" s="6"/>
      <c r="C55" s="96"/>
      <c r="D55" s="27"/>
      <c r="E55" s="27"/>
      <c r="F55" s="27"/>
      <c r="G55" s="27"/>
      <c r="H55" s="27"/>
      <c r="I55" s="27"/>
    </row>
    <row r="56" spans="1:9" ht="15">
      <c r="A56" s="13"/>
      <c r="B56" s="6"/>
      <c r="C56" s="96"/>
      <c r="D56" s="27"/>
      <c r="E56" s="27"/>
      <c r="F56" s="27"/>
      <c r="G56" s="27"/>
      <c r="H56" s="27"/>
      <c r="I56" s="27"/>
    </row>
    <row r="57" spans="1:9" ht="15">
      <c r="A57" s="13" t="s">
        <v>132</v>
      </c>
      <c r="B57" s="6" t="s">
        <v>133</v>
      </c>
      <c r="C57" s="96">
        <f>SUM(C53:C56)</f>
        <v>0</v>
      </c>
      <c r="D57" s="27"/>
      <c r="E57" s="27"/>
      <c r="F57" s="27"/>
      <c r="G57" s="27"/>
      <c r="H57" s="105">
        <f>SUM(C57:G57)</f>
        <v>0</v>
      </c>
      <c r="I57" s="27"/>
    </row>
    <row r="58" spans="1:9" ht="15">
      <c r="A58" s="15" t="s">
        <v>134</v>
      </c>
      <c r="B58" s="8" t="s">
        <v>135</v>
      </c>
      <c r="C58" s="103">
        <v>22990568</v>
      </c>
      <c r="D58" s="105">
        <f>'[12]3.1 melléklet'!$D$54</f>
        <v>23817874</v>
      </c>
      <c r="E58" s="105">
        <f>'[12]3.1 melléklet'!$E$54</f>
        <v>19565905</v>
      </c>
      <c r="F58" s="27"/>
      <c r="G58" s="27"/>
      <c r="H58" s="105">
        <f>'[4]3.1 melléklet'!$H$52</f>
        <v>391368</v>
      </c>
      <c r="I58" s="105">
        <f>'[12]3.1 melléklet'!$I$54</f>
        <v>7866097</v>
      </c>
    </row>
    <row r="59" spans="1:9" ht="15.75">
      <c r="A59" s="19" t="s">
        <v>350</v>
      </c>
      <c r="B59" s="9" t="s">
        <v>136</v>
      </c>
      <c r="C59" s="103">
        <f aca="true" t="shared" si="6" ref="C59:I59">SUM(C57,C52,C47,C58)</f>
        <v>108140821</v>
      </c>
      <c r="D59" s="103">
        <f t="shared" si="6"/>
        <v>112632223</v>
      </c>
      <c r="E59" s="103">
        <f t="shared" si="6"/>
        <v>97572223</v>
      </c>
      <c r="F59" s="103">
        <f t="shared" si="6"/>
        <v>0</v>
      </c>
      <c r="G59" s="103">
        <f t="shared" si="6"/>
        <v>0</v>
      </c>
      <c r="H59" s="103">
        <f t="shared" si="6"/>
        <v>1840878</v>
      </c>
      <c r="I59" s="103">
        <f t="shared" si="6"/>
        <v>48641173</v>
      </c>
    </row>
    <row r="62" spans="1:7" ht="15">
      <c r="A62" s="43" t="s">
        <v>562</v>
      </c>
      <c r="B62" s="43" t="s">
        <v>563</v>
      </c>
      <c r="C62" s="43" t="s">
        <v>564</v>
      </c>
      <c r="D62" s="43" t="s">
        <v>565</v>
      </c>
      <c r="E62" s="4"/>
      <c r="F62" s="4"/>
      <c r="G62" s="4"/>
    </row>
    <row r="63" spans="1:7" ht="15">
      <c r="A63" s="42"/>
      <c r="B63" s="42"/>
      <c r="C63" s="42"/>
      <c r="D63" s="42"/>
      <c r="E63" s="4"/>
      <c r="F63" s="4"/>
      <c r="G63" s="4"/>
    </row>
    <row r="64" spans="1:7" ht="15">
      <c r="A64" s="42"/>
      <c r="B64" s="42"/>
      <c r="C64" s="42"/>
      <c r="D64" s="42"/>
      <c r="E64" s="4"/>
      <c r="F64" s="4"/>
      <c r="G64" s="4"/>
    </row>
    <row r="65" spans="1:7" ht="15">
      <c r="A65" s="42"/>
      <c r="B65" s="42"/>
      <c r="C65" s="42"/>
      <c r="D65" s="42"/>
      <c r="E65" s="4"/>
      <c r="F65" s="4"/>
      <c r="G65" s="4"/>
    </row>
    <row r="66" spans="1:7" ht="15">
      <c r="A66" s="42"/>
      <c r="B66" s="42"/>
      <c r="C66" s="42"/>
      <c r="D66" s="42"/>
      <c r="E66" s="4"/>
      <c r="F66" s="4"/>
      <c r="G66" s="4"/>
    </row>
    <row r="67" spans="1:7" ht="15">
      <c r="A67" s="13" t="s">
        <v>114</v>
      </c>
      <c r="B67" s="6" t="s">
        <v>115</v>
      </c>
      <c r="C67" s="42"/>
      <c r="D67" s="42"/>
      <c r="E67" s="4"/>
      <c r="F67" s="4"/>
      <c r="G67" s="4"/>
    </row>
    <row r="68" spans="1:7" ht="15">
      <c r="A68" s="13"/>
      <c r="B68" s="6"/>
      <c r="C68" s="42"/>
      <c r="D68" s="42"/>
      <c r="E68" s="4"/>
      <c r="F68" s="4"/>
      <c r="G68" s="4"/>
    </row>
    <row r="69" spans="1:7" ht="15">
      <c r="A69" s="13"/>
      <c r="B69" s="6"/>
      <c r="C69" s="42"/>
      <c r="D69" s="42"/>
      <c r="E69" s="4"/>
      <c r="F69" s="4"/>
      <c r="G69" s="4"/>
    </row>
    <row r="70" spans="1:7" ht="15">
      <c r="A70" s="13"/>
      <c r="B70" s="6"/>
      <c r="C70" s="42"/>
      <c r="D70" s="42"/>
      <c r="E70" s="4"/>
      <c r="F70" s="4"/>
      <c r="G70" s="4"/>
    </row>
    <row r="71" spans="1:7" ht="15">
      <c r="A71" s="13"/>
      <c r="B71" s="6"/>
      <c r="C71" s="42"/>
      <c r="D71" s="42"/>
      <c r="E71" s="4"/>
      <c r="F71" s="4"/>
      <c r="G71" s="4"/>
    </row>
    <row r="72" spans="1:7" ht="15">
      <c r="A72" s="13" t="s">
        <v>348</v>
      </c>
      <c r="B72" s="6" t="s">
        <v>116</v>
      </c>
      <c r="C72" s="42"/>
      <c r="D72" s="42"/>
      <c r="E72" s="4"/>
      <c r="F72" s="4"/>
      <c r="G72" s="4"/>
    </row>
    <row r="73" spans="1:7" ht="15">
      <c r="A73" s="13"/>
      <c r="B73" s="6"/>
      <c r="C73" s="42"/>
      <c r="D73" s="42"/>
      <c r="E73" s="4"/>
      <c r="F73" s="4"/>
      <c r="G73" s="4"/>
    </row>
    <row r="74" spans="1:7" ht="15">
      <c r="A74" s="13"/>
      <c r="B74" s="6"/>
      <c r="C74" s="42"/>
      <c r="D74" s="42"/>
      <c r="E74" s="4"/>
      <c r="F74" s="4"/>
      <c r="G74" s="4"/>
    </row>
    <row r="75" spans="1:7" ht="15">
      <c r="A75" s="13"/>
      <c r="B75" s="6"/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5" t="s">
        <v>117</v>
      </c>
      <c r="B77" s="6" t="s">
        <v>118</v>
      </c>
      <c r="C77" s="42"/>
      <c r="D77" s="42"/>
      <c r="E77" s="4"/>
      <c r="F77" s="4"/>
      <c r="G77" s="4"/>
    </row>
    <row r="78" spans="1:7" ht="15">
      <c r="A78" s="5"/>
      <c r="B78" s="6"/>
      <c r="C78" s="42"/>
      <c r="D78" s="42"/>
      <c r="E78" s="4"/>
      <c r="F78" s="4"/>
      <c r="G78" s="4"/>
    </row>
    <row r="79" spans="1:7" ht="15">
      <c r="A79" s="5"/>
      <c r="B79" s="6"/>
      <c r="C79" s="42"/>
      <c r="D79" s="42"/>
      <c r="E79" s="4"/>
      <c r="F79" s="4"/>
      <c r="G79" s="4"/>
    </row>
    <row r="80" spans="1:7" ht="15">
      <c r="A80" s="13" t="s">
        <v>119</v>
      </c>
      <c r="B80" s="6" t="s">
        <v>120</v>
      </c>
      <c r="C80" s="42"/>
      <c r="D80" s="42"/>
      <c r="E80" s="4"/>
      <c r="F80" s="4"/>
      <c r="G80" s="4"/>
    </row>
    <row r="81" spans="1:7" ht="15.75">
      <c r="A81" s="19" t="s">
        <v>349</v>
      </c>
      <c r="B81" s="9" t="s">
        <v>127</v>
      </c>
      <c r="C81" s="42"/>
      <c r="D81" s="42"/>
      <c r="E81" s="4"/>
      <c r="F81" s="4"/>
      <c r="G81" s="4"/>
    </row>
    <row r="82" spans="1:7" ht="15.75">
      <c r="A82" s="21"/>
      <c r="B82" s="8"/>
      <c r="C82" s="42"/>
      <c r="D82" s="42"/>
      <c r="E82" s="4"/>
      <c r="F82" s="4"/>
      <c r="G82" s="4"/>
    </row>
    <row r="83" spans="1:7" ht="15.75">
      <c r="A83" s="21"/>
      <c r="B83" s="8"/>
      <c r="C83" s="42"/>
      <c r="D83" s="42"/>
      <c r="E83" s="4"/>
      <c r="F83" s="4"/>
      <c r="G83" s="4"/>
    </row>
    <row r="84" spans="1:7" ht="15.75">
      <c r="A84" s="21"/>
      <c r="B84" s="8"/>
      <c r="C84" s="42"/>
      <c r="D84" s="42"/>
      <c r="E84" s="4"/>
      <c r="F84" s="4"/>
      <c r="G84" s="4"/>
    </row>
    <row r="85" spans="1:7" ht="15.75">
      <c r="A85" s="21"/>
      <c r="B85" s="8"/>
      <c r="C85" s="42"/>
      <c r="D85" s="42"/>
      <c r="E85" s="4"/>
      <c r="F85" s="4"/>
      <c r="G85" s="4"/>
    </row>
    <row r="86" spans="1:7" ht="15">
      <c r="A86" s="13" t="s">
        <v>128</v>
      </c>
      <c r="B86" s="6" t="s">
        <v>129</v>
      </c>
      <c r="C86" s="42"/>
      <c r="D86" s="42"/>
      <c r="E86" s="4"/>
      <c r="F86" s="4"/>
      <c r="G86" s="4"/>
    </row>
    <row r="87" spans="1:7" ht="15">
      <c r="A87" s="13"/>
      <c r="B87" s="6"/>
      <c r="C87" s="42"/>
      <c r="D87" s="42"/>
      <c r="E87" s="4"/>
      <c r="F87" s="4"/>
      <c r="G87" s="4"/>
    </row>
    <row r="88" spans="1:7" ht="15">
      <c r="A88" s="13"/>
      <c r="B88" s="6"/>
      <c r="C88" s="42"/>
      <c r="D88" s="42"/>
      <c r="E88" s="4"/>
      <c r="F88" s="4"/>
      <c r="G88" s="4"/>
    </row>
    <row r="89" spans="1:7" ht="15">
      <c r="A89" s="13"/>
      <c r="B89" s="6"/>
      <c r="C89" s="42"/>
      <c r="D89" s="42"/>
      <c r="E89" s="4"/>
      <c r="F89" s="4"/>
      <c r="G89" s="4"/>
    </row>
    <row r="90" spans="1:7" ht="15">
      <c r="A90" s="13"/>
      <c r="B90" s="6"/>
      <c r="C90" s="42"/>
      <c r="D90" s="42"/>
      <c r="E90" s="4"/>
      <c r="F90" s="4"/>
      <c r="G90" s="4"/>
    </row>
    <row r="91" spans="1:7" ht="15">
      <c r="A91" s="13" t="s">
        <v>130</v>
      </c>
      <c r="B91" s="6" t="s">
        <v>131</v>
      </c>
      <c r="C91" s="42"/>
      <c r="D91" s="42"/>
      <c r="E91" s="4"/>
      <c r="F91" s="4"/>
      <c r="G91" s="4"/>
    </row>
    <row r="92" spans="1:7" ht="15">
      <c r="A92" s="13"/>
      <c r="B92" s="6"/>
      <c r="C92" s="42"/>
      <c r="D92" s="42"/>
      <c r="E92" s="4"/>
      <c r="F92" s="4"/>
      <c r="G92" s="4"/>
    </row>
    <row r="93" spans="1:7" ht="15">
      <c r="A93" s="13"/>
      <c r="B93" s="6"/>
      <c r="C93" s="42"/>
      <c r="D93" s="42"/>
      <c r="E93" s="4"/>
      <c r="F93" s="4"/>
      <c r="G93" s="4"/>
    </row>
    <row r="94" spans="1:7" ht="15">
      <c r="A94" s="13"/>
      <c r="B94" s="6"/>
      <c r="C94" s="42"/>
      <c r="D94" s="42"/>
      <c r="E94" s="4"/>
      <c r="F94" s="4"/>
      <c r="G94" s="4"/>
    </row>
    <row r="95" spans="1:7" ht="15">
      <c r="A95" s="13"/>
      <c r="B95" s="6"/>
      <c r="C95" s="42"/>
      <c r="D95" s="42"/>
      <c r="E95" s="4"/>
      <c r="F95" s="4"/>
      <c r="G95" s="4"/>
    </row>
    <row r="96" spans="1:7" ht="15">
      <c r="A96" s="13" t="s">
        <v>132</v>
      </c>
      <c r="B96" s="6" t="s">
        <v>133</v>
      </c>
      <c r="C96" s="42"/>
      <c r="D96" s="42"/>
      <c r="E96" s="4"/>
      <c r="F96" s="4"/>
      <c r="G96" s="4"/>
    </row>
    <row r="97" spans="1:7" ht="15.75">
      <c r="A97" s="19" t="s">
        <v>350</v>
      </c>
      <c r="B97" s="9" t="s">
        <v>136</v>
      </c>
      <c r="C97" s="42"/>
      <c r="D97" s="42"/>
      <c r="E97" s="4"/>
      <c r="F97" s="4"/>
      <c r="G97" s="4"/>
    </row>
    <row r="98" spans="1:7" ht="15">
      <c r="A98" s="4"/>
      <c r="B98" s="4"/>
      <c r="C98" s="4"/>
      <c r="D98" s="4"/>
      <c r="E98" s="4"/>
      <c r="F98" s="4"/>
      <c r="G98" s="4"/>
    </row>
    <row r="99" spans="1:7" ht="15">
      <c r="A99" s="4"/>
      <c r="B99" s="4"/>
      <c r="C99" s="4"/>
      <c r="D99" s="4"/>
      <c r="E99" s="4"/>
      <c r="F99" s="4"/>
      <c r="G99" s="4"/>
    </row>
    <row r="100" spans="1:7" ht="15">
      <c r="A100" s="4"/>
      <c r="B100" s="4"/>
      <c r="C100" s="4"/>
      <c r="D100" s="4"/>
      <c r="E100" s="4"/>
      <c r="F100" s="4"/>
      <c r="G100" s="4"/>
    </row>
    <row r="101" spans="1:7" ht="15">
      <c r="A101" s="4"/>
      <c r="B101" s="4"/>
      <c r="C101" s="4"/>
      <c r="D101" s="4"/>
      <c r="E101" s="4"/>
      <c r="F101" s="4"/>
      <c r="G101" s="4"/>
    </row>
    <row r="102" spans="1:7" ht="15">
      <c r="A102" s="4"/>
      <c r="B102" s="4"/>
      <c r="C102" s="4"/>
      <c r="D102" s="4"/>
      <c r="E102" s="4"/>
      <c r="F102" s="4"/>
      <c r="G102" s="4"/>
    </row>
    <row r="103" spans="1:7" ht="15">
      <c r="A103" s="4"/>
      <c r="B103" s="4"/>
      <c r="C103" s="4"/>
      <c r="D103" s="4"/>
      <c r="E103" s="4"/>
      <c r="F103" s="4"/>
      <c r="G103" s="4"/>
    </row>
  </sheetData>
  <sheetProtection/>
  <mergeCells count="2">
    <mergeCell ref="A1:H1"/>
    <mergeCell ref="A2:H2"/>
  </mergeCells>
  <printOptions/>
  <pageMargins left="0.7086614173228347" right="0.1968503937007874" top="0.35433070866141736" bottom="0.2362204724409449" header="0.11811023622047245" footer="0.15748031496062992"/>
  <pageSetup horizontalDpi="600" verticalDpi="600" orientation="landscape" paperSize="9" scale="65" r:id="rId1"/>
  <headerFooter>
    <oddHeader>&amp;C/2016. (  ) önkormányzati rendelet 3.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60" workbookViewId="0" topLeftCell="A1">
      <selection activeCell="A2" sqref="A2:H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5" t="s">
        <v>623</v>
      </c>
      <c r="B1" s="139"/>
      <c r="C1" s="139"/>
      <c r="D1" s="139"/>
      <c r="E1" s="139"/>
      <c r="F1" s="139"/>
      <c r="G1" s="139"/>
      <c r="H1" s="139"/>
    </row>
    <row r="2" spans="1:8" ht="23.25" customHeight="1">
      <c r="A2" s="136" t="s">
        <v>588</v>
      </c>
      <c r="B2" s="137"/>
      <c r="C2" s="137"/>
      <c r="D2" s="137"/>
      <c r="E2" s="137"/>
      <c r="F2" s="137"/>
      <c r="G2" s="137"/>
      <c r="H2" s="137"/>
    </row>
    <row r="3" ht="18">
      <c r="A3" s="47"/>
    </row>
    <row r="5" spans="1:8" ht="60">
      <c r="A5" s="2" t="s">
        <v>11</v>
      </c>
      <c r="B5" s="3" t="s">
        <v>12</v>
      </c>
      <c r="C5" s="75" t="s">
        <v>576</v>
      </c>
      <c r="D5" s="75" t="s">
        <v>626</v>
      </c>
      <c r="E5" s="75" t="s">
        <v>627</v>
      </c>
      <c r="F5" s="57" t="s">
        <v>567</v>
      </c>
      <c r="G5" s="57" t="s">
        <v>567</v>
      </c>
      <c r="H5" s="64"/>
    </row>
    <row r="6" spans="1:8" ht="15">
      <c r="A6" s="27"/>
      <c r="B6" s="27"/>
      <c r="C6" s="105"/>
      <c r="D6" s="105"/>
      <c r="E6" s="105"/>
      <c r="F6" s="105"/>
      <c r="G6" s="105"/>
      <c r="H6" s="105"/>
    </row>
    <row r="7" spans="1:8" ht="15">
      <c r="A7" s="27"/>
      <c r="B7" s="27"/>
      <c r="C7" s="105"/>
      <c r="D7" s="105"/>
      <c r="E7" s="105"/>
      <c r="F7" s="105"/>
      <c r="G7" s="105"/>
      <c r="H7" s="105"/>
    </row>
    <row r="8" spans="1:8" ht="15">
      <c r="A8" s="27"/>
      <c r="B8" s="27"/>
      <c r="C8" s="105"/>
      <c r="D8" s="105"/>
      <c r="E8" s="105"/>
      <c r="F8" s="105"/>
      <c r="G8" s="105"/>
      <c r="H8" s="105"/>
    </row>
    <row r="9" spans="1:8" ht="15">
      <c r="A9" s="27"/>
      <c r="B9" s="27"/>
      <c r="C9" s="95">
        <v>69099015</v>
      </c>
      <c r="D9" s="105">
        <f>'[4]4.1 melléklet'!$D$9</f>
        <v>40267190</v>
      </c>
      <c r="E9" s="105">
        <f>'[12]1.1 melléklet'!$E$70</f>
        <v>27906460</v>
      </c>
      <c r="F9" s="105"/>
      <c r="G9" s="105"/>
      <c r="H9" s="105"/>
    </row>
    <row r="10" spans="1:8" ht="15">
      <c r="A10" s="15" t="s">
        <v>561</v>
      </c>
      <c r="B10" s="8" t="s">
        <v>112</v>
      </c>
      <c r="C10" s="105">
        <f>SUM(C6:C9)</f>
        <v>69099015</v>
      </c>
      <c r="D10" s="105">
        <f>SUM(D6:D9)</f>
        <v>40267190</v>
      </c>
      <c r="E10" s="105">
        <f>SUM(E6:E9)</f>
        <v>27906460</v>
      </c>
      <c r="F10" s="105">
        <f>SUM(F6:F9)</f>
        <v>0</v>
      </c>
      <c r="G10" s="105">
        <f>SUM(G6:G9)</f>
        <v>0</v>
      </c>
      <c r="H10" s="105"/>
    </row>
    <row r="11" spans="1:8" ht="15">
      <c r="A11" s="15"/>
      <c r="B11" s="8"/>
      <c r="C11" s="105"/>
      <c r="D11" s="105"/>
      <c r="E11" s="105"/>
      <c r="F11" s="105"/>
      <c r="G11" s="105"/>
      <c r="H11" s="105"/>
    </row>
    <row r="12" spans="1:8" ht="15">
      <c r="A12" s="15"/>
      <c r="B12" s="8"/>
      <c r="C12" s="105"/>
      <c r="D12" s="105"/>
      <c r="E12" s="105"/>
      <c r="F12" s="105"/>
      <c r="G12" s="105"/>
      <c r="H12" s="105"/>
    </row>
    <row r="13" spans="1:8" ht="15">
      <c r="A13" s="15"/>
      <c r="B13" s="8"/>
      <c r="C13" s="105"/>
      <c r="D13" s="105"/>
      <c r="E13" s="105"/>
      <c r="F13" s="105"/>
      <c r="G13" s="105"/>
      <c r="H13" s="105"/>
    </row>
    <row r="14" spans="1:8" ht="15">
      <c r="A14" s="15" t="s">
        <v>605</v>
      </c>
      <c r="B14" s="8"/>
      <c r="C14" s="105">
        <v>5000000</v>
      </c>
      <c r="D14" s="105">
        <f>'[4]4.1 melléklet'!$D$14</f>
        <v>5000000</v>
      </c>
      <c r="E14" s="105">
        <f>'1.melléklet'!E71</f>
        <v>5000000</v>
      </c>
      <c r="F14" s="105"/>
      <c r="G14" s="105"/>
      <c r="H14" s="105"/>
    </row>
    <row r="15" spans="1:8" ht="15">
      <c r="A15" s="15" t="s">
        <v>560</v>
      </c>
      <c r="B15" s="8" t="s">
        <v>112</v>
      </c>
      <c r="C15" s="105">
        <f>SUM(C11:C14)</f>
        <v>5000000</v>
      </c>
      <c r="D15" s="105">
        <f>SUM(D11:D14)</f>
        <v>5000000</v>
      </c>
      <c r="E15" s="105">
        <f>SUM(E11:E14)</f>
        <v>5000000</v>
      </c>
      <c r="F15" s="105">
        <f>SUM(F11:F14)</f>
        <v>0</v>
      </c>
      <c r="G15" s="105">
        <f>SUM(G11:G14)</f>
        <v>0</v>
      </c>
      <c r="H15" s="105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  ) önkormányzati redelet 4.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C15" sqref="C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5" t="s">
        <v>602</v>
      </c>
      <c r="B1" s="137"/>
      <c r="C1" s="137"/>
      <c r="D1" s="137"/>
      <c r="E1" s="137"/>
      <c r="F1" s="137"/>
      <c r="G1" s="137"/>
    </row>
    <row r="2" spans="1:7" ht="25.5" customHeight="1">
      <c r="A2" s="140" t="s">
        <v>578</v>
      </c>
      <c r="B2" s="137"/>
      <c r="C2" s="137"/>
      <c r="D2" s="137"/>
      <c r="E2" s="137"/>
      <c r="F2" s="137"/>
      <c r="G2" s="137"/>
    </row>
    <row r="3" spans="1:7" ht="21.75" customHeight="1">
      <c r="A3" s="67"/>
      <c r="B3" s="63"/>
      <c r="C3" s="63"/>
      <c r="D3" s="63"/>
      <c r="E3" s="63"/>
      <c r="F3" s="63"/>
      <c r="G3" s="63"/>
    </row>
    <row r="4" ht="16.5" customHeight="1">
      <c r="A4" s="4" t="s">
        <v>566</v>
      </c>
    </row>
    <row r="5" spans="1:7" ht="42" customHeight="1">
      <c r="A5" s="43" t="s">
        <v>562</v>
      </c>
      <c r="B5" s="3" t="s">
        <v>12</v>
      </c>
      <c r="C5" s="93" t="s">
        <v>579</v>
      </c>
      <c r="D5" s="93" t="s">
        <v>580</v>
      </c>
      <c r="E5" s="93" t="s">
        <v>581</v>
      </c>
      <c r="F5" s="65" t="s">
        <v>2</v>
      </c>
      <c r="G5" s="43" t="s">
        <v>3</v>
      </c>
    </row>
    <row r="6" spans="1:7" ht="26.25" customHeight="1">
      <c r="A6" s="66" t="s">
        <v>0</v>
      </c>
      <c r="B6" s="5" t="s">
        <v>165</v>
      </c>
      <c r="C6" s="96">
        <v>100898281</v>
      </c>
      <c r="D6" s="96">
        <v>69353726</v>
      </c>
      <c r="E6" s="96">
        <v>47710113</v>
      </c>
      <c r="F6" s="96"/>
      <c r="G6" s="96">
        <f>SUM(C6:F6)</f>
        <v>217962120</v>
      </c>
    </row>
    <row r="7" spans="1:7" ht="26.25" customHeight="1">
      <c r="A7" s="66" t="s">
        <v>1</v>
      </c>
      <c r="B7" s="5" t="s">
        <v>165</v>
      </c>
      <c r="C7" s="96"/>
      <c r="D7" s="96"/>
      <c r="E7" s="96"/>
      <c r="F7" s="96"/>
      <c r="G7" s="96">
        <f>SUM(C7:F7)</f>
        <v>0</v>
      </c>
    </row>
    <row r="8" spans="1:7" ht="22.5" customHeight="1">
      <c r="A8" s="43" t="s">
        <v>4</v>
      </c>
      <c r="B8" s="43"/>
      <c r="C8" s="96">
        <f>SUM(C6:C7)</f>
        <v>100898281</v>
      </c>
      <c r="D8" s="96">
        <f>SUM(D6:D7)</f>
        <v>69353726</v>
      </c>
      <c r="E8" s="96">
        <f>SUM(E6:E7)</f>
        <v>47710113</v>
      </c>
      <c r="F8" s="96">
        <f>SUM(F6:F7)</f>
        <v>0</v>
      </c>
      <c r="G8" s="96">
        <f>SUM(C8:F8)</f>
        <v>217962120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  ) önkormányzati redelet 5.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2016-09-15T09:13:32Z</cp:lastPrinted>
  <dcterms:created xsi:type="dcterms:W3CDTF">2014-01-03T21:48:14Z</dcterms:created>
  <dcterms:modified xsi:type="dcterms:W3CDTF">2016-10-20T12:33:31Z</dcterms:modified>
  <cp:category/>
  <cp:version/>
  <cp:contentType/>
  <cp:contentStatus/>
</cp:coreProperties>
</file>